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Oprava ocelových slo..." sheetId="2" r:id="rId2"/>
    <sheet name="02 - Oprava ŽB konstrukcí..." sheetId="3" r:id="rId3"/>
    <sheet name="03 - Vedlejší rozpočtové 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'01 - Oprava ocelových slo...'!$C$136:$K$317</definedName>
    <definedName name="_xlnm.Print_Area" localSheetId="1">'01 - Oprava ocelových slo...'!$C$4:$J$76,'01 - Oprava ocelových slo...'!$C$82:$J$118,'01 - Oprava ocelových slo...'!$C$124:$K$317</definedName>
    <definedName name="_xlnm.Print_Titles" localSheetId="1">'01 - Oprava ocelových slo...'!$136:$136</definedName>
    <definedName name="_xlnm._FilterDatabase" localSheetId="2" hidden="1">'02 - Oprava ŽB konstrukcí...'!$C$137:$K$505</definedName>
    <definedName name="_xlnm.Print_Area" localSheetId="2">'02 - Oprava ŽB konstrukcí...'!$C$4:$J$76,'02 - Oprava ŽB konstrukcí...'!$C$82:$J$119,'02 - Oprava ŽB konstrukcí...'!$C$125:$K$505</definedName>
    <definedName name="_xlnm.Print_Titles" localSheetId="2">'02 - Oprava ŽB konstrukcí...'!$137:$137</definedName>
    <definedName name="_xlnm._FilterDatabase" localSheetId="3" hidden="1">'03 - Vedlejší rozpočtové ...'!$C$130:$K$145</definedName>
    <definedName name="_xlnm.Print_Area" localSheetId="3">'03 - Vedlejší rozpočtové ...'!$C$4:$J$76,'03 - Vedlejší rozpočtové ...'!$C$82:$J$112,'03 - Vedlejší rozpočtové ...'!$C$118:$K$145</definedName>
    <definedName name="_xlnm.Print_Titles" localSheetId="3">'03 - Vedlejší rozpočtové ...'!$130:$130</definedName>
  </definedNames>
  <calcPr/>
</workbook>
</file>

<file path=xl/calcChain.xml><?xml version="1.0" encoding="utf-8"?>
<calcChain xmlns="http://schemas.openxmlformats.org/spreadsheetml/2006/main">
  <c i="4" r="J39"/>
  <c r="J38"/>
  <c i="1" r="AY97"/>
  <c i="4" r="J37"/>
  <c i="1" r="AX97"/>
  <c i="4" r="BI143"/>
  <c r="BH143"/>
  <c r="BG143"/>
  <c r="BF143"/>
  <c r="T143"/>
  <c r="T142"/>
  <c r="R143"/>
  <c r="R142"/>
  <c r="P143"/>
  <c r="P142"/>
  <c r="BK143"/>
  <c r="BK142"/>
  <c r="J142"/>
  <c r="J143"/>
  <c r="BE143"/>
  <c r="J101"/>
  <c r="BI140"/>
  <c r="BH140"/>
  <c r="BG140"/>
  <c r="BF140"/>
  <c r="T140"/>
  <c r="T139"/>
  <c r="R140"/>
  <c r="R139"/>
  <c r="P140"/>
  <c r="P139"/>
  <c r="BK140"/>
  <c r="BK139"/>
  <c r="J139"/>
  <c r="J140"/>
  <c r="BE140"/>
  <c r="J100"/>
  <c r="BI137"/>
  <c r="BH137"/>
  <c r="BG137"/>
  <c r="BF137"/>
  <c r="T137"/>
  <c r="T136"/>
  <c r="R137"/>
  <c r="R136"/>
  <c r="P137"/>
  <c r="P136"/>
  <c r="BK137"/>
  <c r="BK136"/>
  <c r="J136"/>
  <c r="J137"/>
  <c r="BE137"/>
  <c r="J99"/>
  <c r="BI134"/>
  <c r="BH134"/>
  <c r="BG134"/>
  <c r="BF134"/>
  <c r="T134"/>
  <c r="T133"/>
  <c r="T132"/>
  <c r="T131"/>
  <c r="R134"/>
  <c r="R133"/>
  <c r="R132"/>
  <c r="R131"/>
  <c r="P134"/>
  <c r="P133"/>
  <c r="P132"/>
  <c r="P131"/>
  <c i="1" r="AU97"/>
  <c i="4" r="BK134"/>
  <c r="BK133"/>
  <c r="J133"/>
  <c r="BK132"/>
  <c r="J132"/>
  <c r="BK131"/>
  <c r="J131"/>
  <c r="J96"/>
  <c r="J134"/>
  <c r="BE134"/>
  <c r="J98"/>
  <c r="J97"/>
  <c r="J127"/>
  <c r="F127"/>
  <c r="F125"/>
  <c r="E123"/>
  <c r="BI110"/>
  <c r="BH110"/>
  <c r="BG110"/>
  <c r="BF110"/>
  <c r="BI109"/>
  <c r="BH109"/>
  <c r="BG109"/>
  <c r="BF109"/>
  <c r="BE109"/>
  <c r="BI108"/>
  <c r="BH108"/>
  <c r="BG108"/>
  <c r="BF108"/>
  <c r="BE108"/>
  <c r="BI107"/>
  <c r="BH107"/>
  <c r="BG107"/>
  <c r="BF107"/>
  <c r="BE107"/>
  <c r="BI106"/>
  <c r="BH106"/>
  <c r="BG106"/>
  <c r="BF106"/>
  <c r="BE106"/>
  <c r="BI105"/>
  <c r="F39"/>
  <c i="1" r="BD97"/>
  <c i="4" r="BH105"/>
  <c r="F38"/>
  <c i="1" r="BC97"/>
  <c i="4" r="BG105"/>
  <c r="F37"/>
  <c i="1" r="BB97"/>
  <c i="4" r="BF105"/>
  <c r="J36"/>
  <c i="1" r="AW97"/>
  <c i="4" r="F36"/>
  <c i="1" r="BA97"/>
  <c i="4" r="BE105"/>
  <c r="J30"/>
  <c r="J110"/>
  <c r="J104"/>
  <c r="J112"/>
  <c r="J31"/>
  <c r="J32"/>
  <c i="1" r="AG97"/>
  <c i="4" r="BE110"/>
  <c r="J35"/>
  <c i="1" r="AV97"/>
  <c i="4" r="F35"/>
  <c i="1" r="AZ97"/>
  <c i="4" r="J91"/>
  <c r="F91"/>
  <c r="F89"/>
  <c r="E87"/>
  <c r="J41"/>
  <c r="J24"/>
  <c r="E24"/>
  <c r="J128"/>
  <c r="J92"/>
  <c r="J23"/>
  <c r="J18"/>
  <c r="E18"/>
  <c r="F128"/>
  <c r="F92"/>
  <c r="J17"/>
  <c r="J12"/>
  <c r="J125"/>
  <c r="J89"/>
  <c r="E7"/>
  <c r="E121"/>
  <c r="E85"/>
  <c i="3" r="J39"/>
  <c r="J38"/>
  <c i="1" r="AY96"/>
  <c i="3" r="J37"/>
  <c i="1" r="AX96"/>
  <c i="3" r="BI502"/>
  <c r="BH502"/>
  <c r="BG502"/>
  <c r="BF502"/>
  <c r="T502"/>
  <c r="R502"/>
  <c r="P502"/>
  <c r="BK502"/>
  <c r="J502"/>
  <c r="BE502"/>
  <c r="BI499"/>
  <c r="BH499"/>
  <c r="BG499"/>
  <c r="BF499"/>
  <c r="T499"/>
  <c r="R499"/>
  <c r="P499"/>
  <c r="BK499"/>
  <c r="J499"/>
  <c r="BE499"/>
  <c r="BI495"/>
  <c r="BH495"/>
  <c r="BG495"/>
  <c r="BF495"/>
  <c r="T495"/>
  <c r="T494"/>
  <c r="R495"/>
  <c r="R494"/>
  <c r="P495"/>
  <c r="P494"/>
  <c r="BK495"/>
  <c r="BK494"/>
  <c r="J494"/>
  <c r="J495"/>
  <c r="BE495"/>
  <c r="J108"/>
  <c r="BI491"/>
  <c r="BH491"/>
  <c r="BG491"/>
  <c r="BF491"/>
  <c r="T491"/>
  <c r="R491"/>
  <c r="P491"/>
  <c r="BK491"/>
  <c r="J491"/>
  <c r="BE491"/>
  <c r="BI483"/>
  <c r="BH483"/>
  <c r="BG483"/>
  <c r="BF483"/>
  <c r="T483"/>
  <c r="R483"/>
  <c r="P483"/>
  <c r="BK483"/>
  <c r="J483"/>
  <c r="BE483"/>
  <c r="BI480"/>
  <c r="BH480"/>
  <c r="BG480"/>
  <c r="BF480"/>
  <c r="T480"/>
  <c r="T479"/>
  <c r="R480"/>
  <c r="R479"/>
  <c r="P480"/>
  <c r="P479"/>
  <c r="BK480"/>
  <c r="BK479"/>
  <c r="J479"/>
  <c r="J480"/>
  <c r="BE480"/>
  <c r="J107"/>
  <c r="BI474"/>
  <c r="BH474"/>
  <c r="BG474"/>
  <c r="BF474"/>
  <c r="T474"/>
  <c r="R474"/>
  <c r="P474"/>
  <c r="BK474"/>
  <c r="J474"/>
  <c r="BE474"/>
  <c r="BI471"/>
  <c r="BH471"/>
  <c r="BG471"/>
  <c r="BF471"/>
  <c r="T471"/>
  <c r="R471"/>
  <c r="P471"/>
  <c r="BK471"/>
  <c r="J471"/>
  <c r="BE471"/>
  <c r="BI468"/>
  <c r="BH468"/>
  <c r="BG468"/>
  <c r="BF468"/>
  <c r="T468"/>
  <c r="R468"/>
  <c r="P468"/>
  <c r="BK468"/>
  <c r="J468"/>
  <c r="BE468"/>
  <c r="BI450"/>
  <c r="BH450"/>
  <c r="BG450"/>
  <c r="BF450"/>
  <c r="T450"/>
  <c r="R450"/>
  <c r="P450"/>
  <c r="BK450"/>
  <c r="J450"/>
  <c r="BE450"/>
  <c r="BI435"/>
  <c r="BH435"/>
  <c r="BG435"/>
  <c r="BF435"/>
  <c r="T435"/>
  <c r="T434"/>
  <c r="R435"/>
  <c r="R434"/>
  <c r="P435"/>
  <c r="P434"/>
  <c r="BK435"/>
  <c r="BK434"/>
  <c r="J434"/>
  <c r="J435"/>
  <c r="BE435"/>
  <c r="J106"/>
  <c r="BI433"/>
  <c r="BH433"/>
  <c r="BG433"/>
  <c r="BF433"/>
  <c r="T433"/>
  <c r="R433"/>
  <c r="P433"/>
  <c r="BK433"/>
  <c r="J433"/>
  <c r="BE433"/>
  <c r="BI432"/>
  <c r="BH432"/>
  <c r="BG432"/>
  <c r="BF432"/>
  <c r="T432"/>
  <c r="R432"/>
  <c r="P432"/>
  <c r="BK432"/>
  <c r="J432"/>
  <c r="BE432"/>
  <c r="BI429"/>
  <c r="BH429"/>
  <c r="BG429"/>
  <c r="BF429"/>
  <c r="T429"/>
  <c r="R429"/>
  <c r="P429"/>
  <c r="BK429"/>
  <c r="J429"/>
  <c r="BE429"/>
  <c r="BI426"/>
  <c r="BH426"/>
  <c r="BG426"/>
  <c r="BF426"/>
  <c r="T426"/>
  <c r="T425"/>
  <c r="R426"/>
  <c r="R425"/>
  <c r="P426"/>
  <c r="P425"/>
  <c r="BK426"/>
  <c r="BK425"/>
  <c r="J425"/>
  <c r="J426"/>
  <c r="BE426"/>
  <c r="J105"/>
  <c r="BI424"/>
  <c r="BH424"/>
  <c r="BG424"/>
  <c r="BF424"/>
  <c r="T424"/>
  <c r="R424"/>
  <c r="P424"/>
  <c r="BK424"/>
  <c r="J424"/>
  <c r="BE424"/>
  <c r="BI423"/>
  <c r="BH423"/>
  <c r="BG423"/>
  <c r="BF423"/>
  <c r="T423"/>
  <c r="R423"/>
  <c r="P423"/>
  <c r="BK423"/>
  <c r="J423"/>
  <c r="BE423"/>
  <c r="BI420"/>
  <c r="BH420"/>
  <c r="BG420"/>
  <c r="BF420"/>
  <c r="T420"/>
  <c r="R420"/>
  <c r="P420"/>
  <c r="BK420"/>
  <c r="J420"/>
  <c r="BE420"/>
  <c r="BI416"/>
  <c r="BH416"/>
  <c r="BG416"/>
  <c r="BF416"/>
  <c r="T416"/>
  <c r="R416"/>
  <c r="P416"/>
  <c r="BK416"/>
  <c r="J416"/>
  <c r="BE416"/>
  <c r="BI412"/>
  <c r="BH412"/>
  <c r="BG412"/>
  <c r="BF412"/>
  <c r="T412"/>
  <c r="T411"/>
  <c r="T410"/>
  <c r="R412"/>
  <c r="R411"/>
  <c r="R410"/>
  <c r="P412"/>
  <c r="P411"/>
  <c r="P410"/>
  <c r="BK412"/>
  <c r="BK411"/>
  <c r="J411"/>
  <c r="BK410"/>
  <c r="J410"/>
  <c r="J412"/>
  <c r="BE412"/>
  <c r="J104"/>
  <c r="J103"/>
  <c r="BI408"/>
  <c r="BH408"/>
  <c r="BG408"/>
  <c r="BF408"/>
  <c r="T408"/>
  <c r="R408"/>
  <c r="P408"/>
  <c r="BK408"/>
  <c r="J408"/>
  <c r="BE408"/>
  <c r="BI407"/>
  <c r="BH407"/>
  <c r="BG407"/>
  <c r="BF407"/>
  <c r="T407"/>
  <c r="T406"/>
  <c r="R407"/>
  <c r="R406"/>
  <c r="P407"/>
  <c r="P406"/>
  <c r="BK407"/>
  <c r="BK406"/>
  <c r="J406"/>
  <c r="J407"/>
  <c r="BE407"/>
  <c r="J102"/>
  <c r="BI404"/>
  <c r="BH404"/>
  <c r="BG404"/>
  <c r="BF404"/>
  <c r="T404"/>
  <c r="R404"/>
  <c r="P404"/>
  <c r="BK404"/>
  <c r="J404"/>
  <c r="BE404"/>
  <c r="BI402"/>
  <c r="BH402"/>
  <c r="BG402"/>
  <c r="BF402"/>
  <c r="T402"/>
  <c r="R402"/>
  <c r="P402"/>
  <c r="BK402"/>
  <c r="J402"/>
  <c r="BE402"/>
  <c r="BI400"/>
  <c r="BH400"/>
  <c r="BG400"/>
  <c r="BF400"/>
  <c r="T400"/>
  <c r="R400"/>
  <c r="P400"/>
  <c r="BK400"/>
  <c r="J400"/>
  <c r="BE400"/>
  <c r="BI399"/>
  <c r="BH399"/>
  <c r="BG399"/>
  <c r="BF399"/>
  <c r="T399"/>
  <c r="R399"/>
  <c r="P399"/>
  <c r="BK399"/>
  <c r="J399"/>
  <c r="BE399"/>
  <c r="BI397"/>
  <c r="BH397"/>
  <c r="BG397"/>
  <c r="BF397"/>
  <c r="T397"/>
  <c r="R397"/>
  <c r="P397"/>
  <c r="BK397"/>
  <c r="J397"/>
  <c r="BE397"/>
  <c r="BI396"/>
  <c r="BH396"/>
  <c r="BG396"/>
  <c r="BF396"/>
  <c r="T396"/>
  <c r="T395"/>
  <c r="R396"/>
  <c r="R395"/>
  <c r="P396"/>
  <c r="P395"/>
  <c r="BK396"/>
  <c r="BK395"/>
  <c r="J395"/>
  <c r="J396"/>
  <c r="BE396"/>
  <c r="J101"/>
  <c r="BI391"/>
  <c r="BH391"/>
  <c r="BG391"/>
  <c r="BF391"/>
  <c r="T391"/>
  <c r="R391"/>
  <c r="P391"/>
  <c r="BK391"/>
  <c r="J391"/>
  <c r="BE391"/>
  <c r="BI388"/>
  <c r="BH388"/>
  <c r="BG388"/>
  <c r="BF388"/>
  <c r="T388"/>
  <c r="R388"/>
  <c r="P388"/>
  <c r="BK388"/>
  <c r="J388"/>
  <c r="BE388"/>
  <c r="BI375"/>
  <c r="BH375"/>
  <c r="BG375"/>
  <c r="BF375"/>
  <c r="T375"/>
  <c r="R375"/>
  <c r="P375"/>
  <c r="BK375"/>
  <c r="J375"/>
  <c r="BE375"/>
  <c r="BI363"/>
  <c r="BH363"/>
  <c r="BG363"/>
  <c r="BF363"/>
  <c r="T363"/>
  <c r="R363"/>
  <c r="P363"/>
  <c r="BK363"/>
  <c r="J363"/>
  <c r="BE363"/>
  <c r="BI352"/>
  <c r="BH352"/>
  <c r="BG352"/>
  <c r="BF352"/>
  <c r="T352"/>
  <c r="R352"/>
  <c r="P352"/>
  <c r="BK352"/>
  <c r="J352"/>
  <c r="BE352"/>
  <c r="BI344"/>
  <c r="BH344"/>
  <c r="BG344"/>
  <c r="BF344"/>
  <c r="T344"/>
  <c r="R344"/>
  <c r="P344"/>
  <c r="BK344"/>
  <c r="J344"/>
  <c r="BE344"/>
  <c r="BI338"/>
  <c r="BH338"/>
  <c r="BG338"/>
  <c r="BF338"/>
  <c r="T338"/>
  <c r="R338"/>
  <c r="P338"/>
  <c r="BK338"/>
  <c r="J338"/>
  <c r="BE338"/>
  <c r="BI332"/>
  <c r="BH332"/>
  <c r="BG332"/>
  <c r="BF332"/>
  <c r="T332"/>
  <c r="R332"/>
  <c r="P332"/>
  <c r="BK332"/>
  <c r="J332"/>
  <c r="BE332"/>
  <c r="BI323"/>
  <c r="BH323"/>
  <c r="BG323"/>
  <c r="BF323"/>
  <c r="T323"/>
  <c r="R323"/>
  <c r="P323"/>
  <c r="BK323"/>
  <c r="J323"/>
  <c r="BE323"/>
  <c r="BI314"/>
  <c r="BH314"/>
  <c r="BG314"/>
  <c r="BF314"/>
  <c r="T314"/>
  <c r="R314"/>
  <c r="P314"/>
  <c r="BK314"/>
  <c r="J314"/>
  <c r="BE314"/>
  <c r="BI311"/>
  <c r="BH311"/>
  <c r="BG311"/>
  <c r="BF311"/>
  <c r="T311"/>
  <c r="R311"/>
  <c r="P311"/>
  <c r="BK311"/>
  <c r="J311"/>
  <c r="BE311"/>
  <c r="BI308"/>
  <c r="BH308"/>
  <c r="BG308"/>
  <c r="BF308"/>
  <c r="T308"/>
  <c r="R308"/>
  <c r="P308"/>
  <c r="BK308"/>
  <c r="J308"/>
  <c r="BE308"/>
  <c r="BI305"/>
  <c r="BH305"/>
  <c r="BG305"/>
  <c r="BF305"/>
  <c r="T305"/>
  <c r="R305"/>
  <c r="P305"/>
  <c r="BK305"/>
  <c r="J305"/>
  <c r="BE305"/>
  <c r="BI293"/>
  <c r="BH293"/>
  <c r="BG293"/>
  <c r="BF293"/>
  <c r="T293"/>
  <c r="R293"/>
  <c r="P293"/>
  <c r="BK293"/>
  <c r="J293"/>
  <c r="BE293"/>
  <c r="BI289"/>
  <c r="BH289"/>
  <c r="BG289"/>
  <c r="BF289"/>
  <c r="T289"/>
  <c r="R289"/>
  <c r="P289"/>
  <c r="BK289"/>
  <c r="J289"/>
  <c r="BE289"/>
  <c r="BI284"/>
  <c r="BH284"/>
  <c r="BG284"/>
  <c r="BF284"/>
  <c r="T284"/>
  <c r="R284"/>
  <c r="P284"/>
  <c r="BK284"/>
  <c r="J284"/>
  <c r="BE284"/>
  <c r="BI279"/>
  <c r="BH279"/>
  <c r="BG279"/>
  <c r="BF279"/>
  <c r="T279"/>
  <c r="R279"/>
  <c r="P279"/>
  <c r="BK279"/>
  <c r="J279"/>
  <c r="BE279"/>
  <c r="BI276"/>
  <c r="BH276"/>
  <c r="BG276"/>
  <c r="BF276"/>
  <c r="T276"/>
  <c r="R276"/>
  <c r="P276"/>
  <c r="BK276"/>
  <c r="J276"/>
  <c r="BE276"/>
  <c r="BI273"/>
  <c r="BH273"/>
  <c r="BG273"/>
  <c r="BF273"/>
  <c r="T273"/>
  <c r="R273"/>
  <c r="P273"/>
  <c r="BK273"/>
  <c r="J273"/>
  <c r="BE273"/>
  <c r="BI244"/>
  <c r="BH244"/>
  <c r="BG244"/>
  <c r="BF244"/>
  <c r="T244"/>
  <c r="R244"/>
  <c r="P244"/>
  <c r="BK244"/>
  <c r="J244"/>
  <c r="BE244"/>
  <c r="BI239"/>
  <c r="BH239"/>
  <c r="BG239"/>
  <c r="BF239"/>
  <c r="T239"/>
  <c r="R239"/>
  <c r="P239"/>
  <c r="BK239"/>
  <c r="J239"/>
  <c r="BE239"/>
  <c r="BI236"/>
  <c r="BH236"/>
  <c r="BG236"/>
  <c r="BF236"/>
  <c r="T236"/>
  <c r="R236"/>
  <c r="P236"/>
  <c r="BK236"/>
  <c r="J236"/>
  <c r="BE236"/>
  <c r="BI232"/>
  <c r="BH232"/>
  <c r="BG232"/>
  <c r="BF232"/>
  <c r="T232"/>
  <c r="R232"/>
  <c r="P232"/>
  <c r="BK232"/>
  <c r="J232"/>
  <c r="BE232"/>
  <c r="BI228"/>
  <c r="BH228"/>
  <c r="BG228"/>
  <c r="BF228"/>
  <c r="T228"/>
  <c r="R228"/>
  <c r="P228"/>
  <c r="BK228"/>
  <c r="J228"/>
  <c r="BE228"/>
  <c r="BI225"/>
  <c r="BH225"/>
  <c r="BG225"/>
  <c r="BF225"/>
  <c r="T225"/>
  <c r="R225"/>
  <c r="P225"/>
  <c r="BK225"/>
  <c r="J225"/>
  <c r="BE225"/>
  <c r="BI205"/>
  <c r="BH205"/>
  <c r="BG205"/>
  <c r="BF205"/>
  <c r="T205"/>
  <c r="R205"/>
  <c r="P205"/>
  <c r="BK205"/>
  <c r="J205"/>
  <c r="BE205"/>
  <c r="BI198"/>
  <c r="BH198"/>
  <c r="BG198"/>
  <c r="BF198"/>
  <c r="T198"/>
  <c r="R198"/>
  <c r="P198"/>
  <c r="BK198"/>
  <c r="J198"/>
  <c r="BE198"/>
  <c r="BI192"/>
  <c r="BH192"/>
  <c r="BG192"/>
  <c r="BF192"/>
  <c r="T192"/>
  <c r="R192"/>
  <c r="P192"/>
  <c r="BK192"/>
  <c r="J192"/>
  <c r="BE192"/>
  <c r="BI187"/>
  <c r="BH187"/>
  <c r="BG187"/>
  <c r="BF187"/>
  <c r="T187"/>
  <c r="T186"/>
  <c r="R187"/>
  <c r="R186"/>
  <c r="P187"/>
  <c r="P186"/>
  <c r="BK187"/>
  <c r="BK186"/>
  <c r="J186"/>
  <c r="J187"/>
  <c r="BE187"/>
  <c r="J100"/>
  <c r="BI182"/>
  <c r="BH182"/>
  <c r="BG182"/>
  <c r="BF182"/>
  <c r="T182"/>
  <c r="R182"/>
  <c r="P182"/>
  <c r="BK182"/>
  <c r="J182"/>
  <c r="BE182"/>
  <c r="BI178"/>
  <c r="BH178"/>
  <c r="BG178"/>
  <c r="BF178"/>
  <c r="T178"/>
  <c r="R178"/>
  <c r="P178"/>
  <c r="BK178"/>
  <c r="J178"/>
  <c r="BE178"/>
  <c r="BI175"/>
  <c r="BH175"/>
  <c r="BG175"/>
  <c r="BF175"/>
  <c r="T175"/>
  <c r="R175"/>
  <c r="P175"/>
  <c r="BK175"/>
  <c r="J175"/>
  <c r="BE175"/>
  <c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7"/>
  <c r="BH167"/>
  <c r="BG167"/>
  <c r="BF167"/>
  <c r="T167"/>
  <c r="R167"/>
  <c r="P167"/>
  <c r="BK167"/>
  <c r="J167"/>
  <c r="BE167"/>
  <c r="BI162"/>
  <c r="BH162"/>
  <c r="BG162"/>
  <c r="BF162"/>
  <c r="T162"/>
  <c r="R162"/>
  <c r="P162"/>
  <c r="BK162"/>
  <c r="J162"/>
  <c r="BE162"/>
  <c r="BI155"/>
  <c r="BH155"/>
  <c r="BG155"/>
  <c r="BF155"/>
  <c r="T155"/>
  <c r="R155"/>
  <c r="P155"/>
  <c r="BK155"/>
  <c r="J155"/>
  <c r="BE155"/>
  <c r="BI151"/>
  <c r="BH151"/>
  <c r="BG151"/>
  <c r="BF151"/>
  <c r="T151"/>
  <c r="R151"/>
  <c r="P151"/>
  <c r="BK151"/>
  <c r="J151"/>
  <c r="BE151"/>
  <c r="BI148"/>
  <c r="BH148"/>
  <c r="BG148"/>
  <c r="BF148"/>
  <c r="T148"/>
  <c r="R148"/>
  <c r="P148"/>
  <c r="BK148"/>
  <c r="J148"/>
  <c r="BE148"/>
  <c r="BI145"/>
  <c r="BH145"/>
  <c r="BG145"/>
  <c r="BF145"/>
  <c r="T145"/>
  <c r="T144"/>
  <c r="R145"/>
  <c r="R144"/>
  <c r="P145"/>
  <c r="P144"/>
  <c r="BK145"/>
  <c r="BK144"/>
  <c r="J144"/>
  <c r="J145"/>
  <c r="BE145"/>
  <c r="J99"/>
  <c r="BI141"/>
  <c r="BH141"/>
  <c r="BG141"/>
  <c r="BF141"/>
  <c r="T141"/>
  <c r="T140"/>
  <c r="T139"/>
  <c r="T138"/>
  <c r="R141"/>
  <c r="R140"/>
  <c r="R139"/>
  <c r="R138"/>
  <c r="P141"/>
  <c r="P140"/>
  <c r="P139"/>
  <c r="P138"/>
  <c i="1" r="AU96"/>
  <c i="3" r="BK141"/>
  <c r="BK140"/>
  <c r="J140"/>
  <c r="BK139"/>
  <c r="J139"/>
  <c r="BK138"/>
  <c r="J138"/>
  <c r="J96"/>
  <c r="J141"/>
  <c r="BE141"/>
  <c r="J98"/>
  <c r="J97"/>
  <c r="J134"/>
  <c r="F134"/>
  <c r="F132"/>
  <c r="E130"/>
  <c r="BI117"/>
  <c r="BH117"/>
  <c r="BG117"/>
  <c r="BF117"/>
  <c r="BI116"/>
  <c r="BH116"/>
  <c r="BG116"/>
  <c r="BF116"/>
  <c r="BE116"/>
  <c r="BI115"/>
  <c r="BH115"/>
  <c r="BG115"/>
  <c r="BF115"/>
  <c r="BE115"/>
  <c r="BI114"/>
  <c r="BH114"/>
  <c r="BG114"/>
  <c r="BF114"/>
  <c r="BE114"/>
  <c r="BI113"/>
  <c r="BH113"/>
  <c r="BG113"/>
  <c r="BF113"/>
  <c r="BE113"/>
  <c r="BI112"/>
  <c r="F39"/>
  <c i="1" r="BD96"/>
  <c i="3" r="BH112"/>
  <c r="F38"/>
  <c i="1" r="BC96"/>
  <c i="3" r="BG112"/>
  <c r="F37"/>
  <c i="1" r="BB96"/>
  <c i="3" r="BF112"/>
  <c r="J36"/>
  <c i="1" r="AW96"/>
  <c i="3" r="F36"/>
  <c i="1" r="BA96"/>
  <c i="3" r="BE112"/>
  <c r="J30"/>
  <c r="J117"/>
  <c r="J111"/>
  <c r="J119"/>
  <c r="J31"/>
  <c r="J32"/>
  <c i="1" r="AG96"/>
  <c i="3" r="BE117"/>
  <c r="J35"/>
  <c i="1" r="AV96"/>
  <c i="3" r="F35"/>
  <c i="1" r="AZ96"/>
  <c i="3" r="J91"/>
  <c r="F91"/>
  <c r="F89"/>
  <c r="E87"/>
  <c r="J41"/>
  <c r="J24"/>
  <c r="E24"/>
  <c r="J135"/>
  <c r="J92"/>
  <c r="J23"/>
  <c r="J18"/>
  <c r="E18"/>
  <c r="F135"/>
  <c r="F92"/>
  <c r="J17"/>
  <c r="J12"/>
  <c r="J132"/>
  <c r="J89"/>
  <c r="E7"/>
  <c r="E128"/>
  <c r="E85"/>
  <c i="2" r="J39"/>
  <c r="J38"/>
  <c i="1" r="AY95"/>
  <c i="2" r="J37"/>
  <c i="1" r="AX95"/>
  <c i="2" r="BI316"/>
  <c r="BH316"/>
  <c r="BG316"/>
  <c r="BF316"/>
  <c r="T316"/>
  <c r="R316"/>
  <c r="P316"/>
  <c r="BK316"/>
  <c r="J316"/>
  <c r="BE316"/>
  <c r="BI309"/>
  <c r="BH309"/>
  <c r="BG309"/>
  <c r="BF309"/>
  <c r="T309"/>
  <c r="R309"/>
  <c r="P309"/>
  <c r="BK309"/>
  <c r="J309"/>
  <c r="BE309"/>
  <c r="BI302"/>
  <c r="BH302"/>
  <c r="BG302"/>
  <c r="BF302"/>
  <c r="T302"/>
  <c r="R302"/>
  <c r="P302"/>
  <c r="BK302"/>
  <c r="J302"/>
  <c r="BE302"/>
  <c r="BI294"/>
  <c r="BH294"/>
  <c r="BG294"/>
  <c r="BF294"/>
  <c r="T294"/>
  <c r="R294"/>
  <c r="P294"/>
  <c r="BK294"/>
  <c r="J294"/>
  <c r="BE294"/>
  <c r="BI277"/>
  <c r="BH277"/>
  <c r="BG277"/>
  <c r="BF277"/>
  <c r="T277"/>
  <c r="R277"/>
  <c r="P277"/>
  <c r="BK277"/>
  <c r="J277"/>
  <c r="BE277"/>
  <c r="BI271"/>
  <c r="BH271"/>
  <c r="BG271"/>
  <c r="BF271"/>
  <c r="T271"/>
  <c r="T270"/>
  <c r="R271"/>
  <c r="R270"/>
  <c r="P271"/>
  <c r="P270"/>
  <c r="BK271"/>
  <c r="BK270"/>
  <c r="J270"/>
  <c r="J271"/>
  <c r="BE271"/>
  <c r="J107"/>
  <c r="BI269"/>
  <c r="BH269"/>
  <c r="BG269"/>
  <c r="BF269"/>
  <c r="T269"/>
  <c r="R269"/>
  <c r="P269"/>
  <c r="BK269"/>
  <c r="J269"/>
  <c r="BE269"/>
  <c r="BI266"/>
  <c r="BH266"/>
  <c r="BG266"/>
  <c r="BF266"/>
  <c r="T266"/>
  <c r="R266"/>
  <c r="P266"/>
  <c r="BK266"/>
  <c r="J266"/>
  <c r="BE266"/>
  <c r="BI262"/>
  <c r="BH262"/>
  <c r="BG262"/>
  <c r="BF262"/>
  <c r="T262"/>
  <c r="R262"/>
  <c r="P262"/>
  <c r="BK262"/>
  <c r="J262"/>
  <c r="BE262"/>
  <c r="BI259"/>
  <c r="BH259"/>
  <c r="BG259"/>
  <c r="BF259"/>
  <c r="T259"/>
  <c r="T258"/>
  <c r="R259"/>
  <c r="R258"/>
  <c r="P259"/>
  <c r="P258"/>
  <c r="BK259"/>
  <c r="BK258"/>
  <c r="J258"/>
  <c r="J259"/>
  <c r="BE259"/>
  <c r="J106"/>
  <c r="BI257"/>
  <c r="BH257"/>
  <c r="BG257"/>
  <c r="BF257"/>
  <c r="T257"/>
  <c r="R257"/>
  <c r="P257"/>
  <c r="BK257"/>
  <c r="J257"/>
  <c r="BE257"/>
  <c r="BI254"/>
  <c r="BH254"/>
  <c r="BG254"/>
  <c r="BF254"/>
  <c r="T254"/>
  <c r="R254"/>
  <c r="P254"/>
  <c r="BK254"/>
  <c r="J254"/>
  <c r="BE254"/>
  <c r="BI252"/>
  <c r="BH252"/>
  <c r="BG252"/>
  <c r="BF252"/>
  <c r="T252"/>
  <c r="T251"/>
  <c r="T250"/>
  <c r="R252"/>
  <c r="R251"/>
  <c r="R250"/>
  <c r="P252"/>
  <c r="P251"/>
  <c r="P250"/>
  <c r="BK252"/>
  <c r="BK251"/>
  <c r="J251"/>
  <c r="BK250"/>
  <c r="J250"/>
  <c r="J252"/>
  <c r="BE252"/>
  <c r="J105"/>
  <c r="J104"/>
  <c r="BI248"/>
  <c r="BH248"/>
  <c r="BG248"/>
  <c r="BF248"/>
  <c r="T248"/>
  <c r="R248"/>
  <c r="P248"/>
  <c r="BK248"/>
  <c r="J248"/>
  <c r="BE248"/>
  <c r="BI247"/>
  <c r="BH247"/>
  <c r="BG247"/>
  <c r="BF247"/>
  <c r="T247"/>
  <c r="T246"/>
  <c r="R247"/>
  <c r="R246"/>
  <c r="P247"/>
  <c r="P246"/>
  <c r="BK247"/>
  <c r="BK246"/>
  <c r="J246"/>
  <c r="J247"/>
  <c r="BE247"/>
  <c r="J103"/>
  <c r="BI244"/>
  <c r="BH244"/>
  <c r="BG244"/>
  <c r="BF244"/>
  <c r="T244"/>
  <c r="R244"/>
  <c r="P244"/>
  <c r="BK244"/>
  <c r="J244"/>
  <c r="BE244"/>
  <c r="BI242"/>
  <c r="BH242"/>
  <c r="BG242"/>
  <c r="BF242"/>
  <c r="T242"/>
  <c r="R242"/>
  <c r="P242"/>
  <c r="BK242"/>
  <c r="J242"/>
  <c r="BE242"/>
  <c r="BI240"/>
  <c r="BH240"/>
  <c r="BG240"/>
  <c r="BF240"/>
  <c r="T240"/>
  <c r="R240"/>
  <c r="P240"/>
  <c r="BK240"/>
  <c r="J240"/>
  <c r="BE240"/>
  <c r="BI239"/>
  <c r="BH239"/>
  <c r="BG239"/>
  <c r="BF239"/>
  <c r="T239"/>
  <c r="R239"/>
  <c r="P239"/>
  <c r="BK239"/>
  <c r="J239"/>
  <c r="BE239"/>
  <c r="BI237"/>
  <c r="BH237"/>
  <c r="BG237"/>
  <c r="BF237"/>
  <c r="T237"/>
  <c r="R237"/>
  <c r="P237"/>
  <c r="BK237"/>
  <c r="J237"/>
  <c r="BE237"/>
  <c r="BI236"/>
  <c r="BH236"/>
  <c r="BG236"/>
  <c r="BF236"/>
  <c r="T236"/>
  <c r="T235"/>
  <c r="R236"/>
  <c r="R235"/>
  <c r="P236"/>
  <c r="P235"/>
  <c r="BK236"/>
  <c r="BK235"/>
  <c r="J235"/>
  <c r="J236"/>
  <c r="BE236"/>
  <c r="J102"/>
  <c r="BI233"/>
  <c r="BH233"/>
  <c r="BG233"/>
  <c r="BF233"/>
  <c r="T233"/>
  <c r="R233"/>
  <c r="P233"/>
  <c r="BK233"/>
  <c r="J233"/>
  <c r="BE233"/>
  <c r="BI230"/>
  <c r="BH230"/>
  <c r="BG230"/>
  <c r="BF230"/>
  <c r="T230"/>
  <c r="R230"/>
  <c r="P230"/>
  <c r="BK230"/>
  <c r="J230"/>
  <c r="BE230"/>
  <c r="BI227"/>
  <c r="BH227"/>
  <c r="BG227"/>
  <c r="BF227"/>
  <c r="T227"/>
  <c r="R227"/>
  <c r="P227"/>
  <c r="BK227"/>
  <c r="J227"/>
  <c r="BE227"/>
  <c r="BI222"/>
  <c r="BH222"/>
  <c r="BG222"/>
  <c r="BF222"/>
  <c r="T222"/>
  <c r="R222"/>
  <c r="P222"/>
  <c r="BK222"/>
  <c r="J222"/>
  <c r="BE222"/>
  <c r="BI216"/>
  <c r="BH216"/>
  <c r="BG216"/>
  <c r="BF216"/>
  <c r="T216"/>
  <c r="R216"/>
  <c r="P216"/>
  <c r="BK216"/>
  <c r="J216"/>
  <c r="BE216"/>
  <c r="BI209"/>
  <c r="BH209"/>
  <c r="BG209"/>
  <c r="BF209"/>
  <c r="T209"/>
  <c r="R209"/>
  <c r="P209"/>
  <c r="BK209"/>
  <c r="J209"/>
  <c r="BE209"/>
  <c r="BI207"/>
  <c r="BH207"/>
  <c r="BG207"/>
  <c r="BF207"/>
  <c r="T207"/>
  <c r="R207"/>
  <c r="P207"/>
  <c r="BK207"/>
  <c r="J207"/>
  <c r="BE207"/>
  <c r="BI205"/>
  <c r="BH205"/>
  <c r="BG205"/>
  <c r="BF205"/>
  <c r="T205"/>
  <c r="R205"/>
  <c r="P205"/>
  <c r="BK205"/>
  <c r="J205"/>
  <c r="BE205"/>
  <c r="BI203"/>
  <c r="BH203"/>
  <c r="BG203"/>
  <c r="BF203"/>
  <c r="T203"/>
  <c r="R203"/>
  <c r="P203"/>
  <c r="BK203"/>
  <c r="J203"/>
  <c r="BE203"/>
  <c r="BI201"/>
  <c r="BH201"/>
  <c r="BG201"/>
  <c r="BF201"/>
  <c r="T201"/>
  <c r="R201"/>
  <c r="P201"/>
  <c r="BK201"/>
  <c r="J201"/>
  <c r="BE201"/>
  <c r="BI199"/>
  <c r="BH199"/>
  <c r="BG199"/>
  <c r="BF199"/>
  <c r="T199"/>
  <c r="R199"/>
  <c r="P199"/>
  <c r="BK199"/>
  <c r="J199"/>
  <c r="BE199"/>
  <c r="BI197"/>
  <c r="BH197"/>
  <c r="BG197"/>
  <c r="BF197"/>
  <c r="T197"/>
  <c r="R197"/>
  <c r="P197"/>
  <c r="BK197"/>
  <c r="J197"/>
  <c r="BE197"/>
  <c r="BI195"/>
  <c r="BH195"/>
  <c r="BG195"/>
  <c r="BF195"/>
  <c r="T195"/>
  <c r="R195"/>
  <c r="P195"/>
  <c r="BK195"/>
  <c r="J195"/>
  <c r="BE195"/>
  <c r="BI193"/>
  <c r="BH193"/>
  <c r="BG193"/>
  <c r="BF193"/>
  <c r="T193"/>
  <c r="T192"/>
  <c r="R193"/>
  <c r="R192"/>
  <c r="P193"/>
  <c r="P192"/>
  <c r="BK193"/>
  <c r="BK192"/>
  <c r="J192"/>
  <c r="J193"/>
  <c r="BE193"/>
  <c r="J101"/>
  <c r="BI189"/>
  <c r="BH189"/>
  <c r="BG189"/>
  <c r="BF189"/>
  <c r="T189"/>
  <c r="T188"/>
  <c r="R189"/>
  <c r="R188"/>
  <c r="P189"/>
  <c r="P188"/>
  <c r="BK189"/>
  <c r="BK188"/>
  <c r="J188"/>
  <c r="J189"/>
  <c r="BE189"/>
  <c r="J100"/>
  <c r="BI186"/>
  <c r="BH186"/>
  <c r="BG186"/>
  <c r="BF186"/>
  <c r="T186"/>
  <c r="R186"/>
  <c r="P186"/>
  <c r="BK186"/>
  <c r="J186"/>
  <c r="BE186"/>
  <c r="BI184"/>
  <c r="BH184"/>
  <c r="BG184"/>
  <c r="BF184"/>
  <c r="T184"/>
  <c r="T183"/>
  <c r="R184"/>
  <c r="R183"/>
  <c r="P184"/>
  <c r="P183"/>
  <c r="BK184"/>
  <c r="BK183"/>
  <c r="J183"/>
  <c r="J184"/>
  <c r="BE184"/>
  <c r="J99"/>
  <c r="BI179"/>
  <c r="BH179"/>
  <c r="BG179"/>
  <c r="BF179"/>
  <c r="T179"/>
  <c r="R179"/>
  <c r="P179"/>
  <c r="BK179"/>
  <c r="J179"/>
  <c r="BE179"/>
  <c r="BI173"/>
  <c r="BH173"/>
  <c r="BG173"/>
  <c r="BF173"/>
  <c r="T173"/>
  <c r="R173"/>
  <c r="P173"/>
  <c r="BK173"/>
  <c r="J173"/>
  <c r="BE173"/>
  <c r="BI169"/>
  <c r="BH169"/>
  <c r="BG169"/>
  <c r="BF169"/>
  <c r="T169"/>
  <c r="R169"/>
  <c r="P169"/>
  <c r="BK169"/>
  <c r="J169"/>
  <c r="BE169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2"/>
  <c r="BH152"/>
  <c r="BG152"/>
  <c r="BF152"/>
  <c r="T152"/>
  <c r="R152"/>
  <c r="P152"/>
  <c r="BK152"/>
  <c r="J152"/>
  <c r="BE152"/>
  <c r="BI149"/>
  <c r="BH149"/>
  <c r="BG149"/>
  <c r="BF149"/>
  <c r="T149"/>
  <c r="R149"/>
  <c r="P149"/>
  <c r="BK149"/>
  <c r="J149"/>
  <c r="BE149"/>
  <c r="BI140"/>
  <c r="BH140"/>
  <c r="BG140"/>
  <c r="BF140"/>
  <c r="T140"/>
  <c r="T139"/>
  <c r="T138"/>
  <c r="T137"/>
  <c r="R140"/>
  <c r="R139"/>
  <c r="R138"/>
  <c r="R137"/>
  <c r="P140"/>
  <c r="P139"/>
  <c r="P138"/>
  <c r="P137"/>
  <c i="1" r="AU95"/>
  <c i="2" r="BK140"/>
  <c r="BK139"/>
  <c r="J139"/>
  <c r="BK138"/>
  <c r="J138"/>
  <c r="BK137"/>
  <c r="J137"/>
  <c r="J96"/>
  <c r="J140"/>
  <c r="BE140"/>
  <c r="J98"/>
  <c r="J97"/>
  <c r="J133"/>
  <c r="F133"/>
  <c r="F131"/>
  <c r="E129"/>
  <c r="BI116"/>
  <c r="BH116"/>
  <c r="BG116"/>
  <c r="BF116"/>
  <c r="BI115"/>
  <c r="BH115"/>
  <c r="BG115"/>
  <c r="BF115"/>
  <c r="BE115"/>
  <c r="BI114"/>
  <c r="BH114"/>
  <c r="BG114"/>
  <c r="BF114"/>
  <c r="BE114"/>
  <c r="BI113"/>
  <c r="BH113"/>
  <c r="BG113"/>
  <c r="BF113"/>
  <c r="BE113"/>
  <c r="BI112"/>
  <c r="BH112"/>
  <c r="BG112"/>
  <c r="BF112"/>
  <c r="BE112"/>
  <c r="BI111"/>
  <c r="F39"/>
  <c i="1" r="BD95"/>
  <c i="2" r="BH111"/>
  <c r="F38"/>
  <c i="1" r="BC95"/>
  <c i="2" r="BG111"/>
  <c r="F37"/>
  <c i="1" r="BB95"/>
  <c i="2" r="BF111"/>
  <c r="J36"/>
  <c i="1" r="AW95"/>
  <c i="2" r="F36"/>
  <c i="1" r="BA95"/>
  <c i="2" r="BE111"/>
  <c r="J30"/>
  <c r="J116"/>
  <c r="J110"/>
  <c r="J118"/>
  <c r="J31"/>
  <c r="J32"/>
  <c i="1" r="AG95"/>
  <c i="2" r="BE116"/>
  <c r="J35"/>
  <c i="1" r="AV95"/>
  <c i="2" r="F35"/>
  <c i="1" r="AZ95"/>
  <c i="2" r="J91"/>
  <c r="F91"/>
  <c r="F89"/>
  <c r="E87"/>
  <c r="J41"/>
  <c r="J24"/>
  <c r="E24"/>
  <c r="J134"/>
  <c r="J92"/>
  <c r="J23"/>
  <c r="J18"/>
  <c r="E18"/>
  <c r="F134"/>
  <c r="F92"/>
  <c r="J17"/>
  <c r="J12"/>
  <c r="J131"/>
  <c r="J89"/>
  <c r="E7"/>
  <c r="E127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7"/>
  <c r="AN97"/>
  <c r="AT96"/>
  <c r="AN9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<sst xmlns="http://schemas.openxmlformats.org/spreadsheetml/2006/main">
  <si>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</si>
  <si>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</si>
  <si>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</si>
  <si>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</si>
  <si>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</si>
  <si>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{db7af26f-ba95-427b-ae54-0cdae1ebd846}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</si>
  <si>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</si>
  <si>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</si>
  <si>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</si>
  <si>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</si>
  <si>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</si>
  <si>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</si>
  <si>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</si>
  <si>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</si>
  <si>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01-2020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</si>
  <si>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</si>
  <si>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</si>
  <si>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1.základní škola Hořovice</t>
  </si>
  <si>
    <t>KSO:</t>
  </si>
  <si>
    <t>CC-CZ:</t>
  </si>
  <si>
    <t>Místo:</t>
  </si>
  <si>
    <t>Hořovice - Komenského 1245</t>
  </si>
  <si>
    <t>Datum:</t>
  </si>
  <si>
    <t>2. 1. 2020</t>
  </si>
  <si>
    <t>Zadavatel:</t>
  </si>
  <si>
    <t>IČ:</t>
  </si>
  <si>
    <t>47515601</t>
  </si>
  <si>
    <t>1.základní škola Hořovice, 268 01 Hořovice</t>
  </si>
  <si>
    <t>DIČ:</t>
  </si>
  <si>
    <t>Uchazeč:</t>
  </si>
  <si>
    <t>Vyplň údaj</t>
  </si>
  <si>
    <t>Projektant:</t>
  </si>
  <si>
    <t>75512556</t>
  </si>
  <si>
    <t>Ing. Roman Šafář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</si>
  <si>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</si>
  <si>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</si>
  <si>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</si>
  <si>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</si>
  <si>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</si>
  <si>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</si>
  <si>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</si>
  <si>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</si>
  <si>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</si>
  <si>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</si>
  <si>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</si>
  <si>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</si>
  <si>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</si>
  <si>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</si>
  <si>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</si>
  <si>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</si>
  <si>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</si>
  <si>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</si>
  <si>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</si>
  <si>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</si>
  <si>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</si>
  <si>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</si>
  <si>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</si>
  <si>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</si>
  <si>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</si>
  <si>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</si>
  <si>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</si>
  <si>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</si>
  <si>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</si>
  <si>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</si>
  <si>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</si>
  <si>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</si>
  <si>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</si>
  <si>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</si>
  <si>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</si>
  <si>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</si>
  <si>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</si>
  <si>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</si>
  <si>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</si>
  <si>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</si>
  <si>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</si>
  <si>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</si>
  <si>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</si>
  <si>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</si>
  <si>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</si>
  <si>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</si>
  <si>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</si>
  <si>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</si>
  <si>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</si>
  <si>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</si>
  <si>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Oprava ocelových sloupů u bazénu</t>
  </si>
  <si>
    <t>STA</t>
  </si>
  <si>
    <t>1</t>
  </si>
  <si>
    <t>{2e55d5d4-728b-4541-afcf-78d71f4517cb}</t>
  </si>
  <si>
    <t>2</t>
  </si>
  <si>
    <t>02</t>
  </si>
  <si>
    <t>Oprava ŽB konstrukcí u bazénu</t>
  </si>
  <si>
    <t>{9a3db59e-0509-4668-aaa1-494f189bd2bb}</t>
  </si>
  <si>
    <t>03</t>
  </si>
  <si>
    <t>Vedlejší rozpočtové náklady</t>
  </si>
  <si>
    <t>{a46a22ad-3af7-4e1a-9e68-a94e4869a8fa}</t>
  </si>
  <si>
    <t>KRYCÍ LIST SOUPISU PRACÍ</t>
  </si>
  <si>
    <t>Objekt:</t>
  </si>
  <si>
    <t>01 - Oprava ocelových sloupů u bazénu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</si>
  <si>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</si>
  <si>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</si>
  <si>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</si>
  <si>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</si>
  <si>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</si>
  <si>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</si>
  <si>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</si>
  <si>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</si>
  <si>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</si>
  <si>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</si>
  <si>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</si>
  <si>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</si>
  <si>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</si>
  <si>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</si>
  <si>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</si>
  <si>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</si>
  <si>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767 - Konstrukce zámečnické</t>
  </si>
  <si>
    <t xml:space="preserve">    789 - Povrchové úpravy ocelových konstrukcí a technologických zařízení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</si>
  <si>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</si>
  <si>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</si>
  <si>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</si>
  <si>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</si>
  <si>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</si>
  <si>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</si>
  <si>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</si>
  <si>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</si>
  <si>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</si>
  <si>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</si>
  <si>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</si>
  <si>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</si>
  <si>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</si>
  <si>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</si>
  <si>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</si>
  <si>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</si>
  <si>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</si>
  <si>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</si>
  <si>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</si>
  <si>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</si>
  <si>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</si>
  <si>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</si>
  <si>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</si>
  <si>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</si>
  <si>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</si>
  <si>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</si>
  <si>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Zakládání</t>
  </si>
  <si>
    <t>K</t>
  </si>
  <si>
    <t>275322511</t>
  </si>
  <si>
    <t>Základové patky ze ŽB se zvýšenými nároky na prostředí tř. C 25/30</t>
  </si>
  <si>
    <t>m3</t>
  </si>
  <si>
    <t>4</t>
  </si>
  <si>
    <t>-453431991</t>
  </si>
  <si>
    <t>VV</t>
  </si>
  <si>
    <t>"sloupy č.1-5"</t>
  </si>
  <si>
    <t>5*0,9*1,14*0,510</t>
  </si>
  <si>
    <t>5*2*0,05*0,315</t>
  </si>
  <si>
    <t>"sloup č.6"</t>
  </si>
  <si>
    <t>0,9*1,14*0,51</t>
  </si>
  <si>
    <t>2*0,05*0,315</t>
  </si>
  <si>
    <t>2*0,03*0,315</t>
  </si>
  <si>
    <t>Součet</t>
  </si>
  <si>
    <t>M</t>
  </si>
  <si>
    <t>24551310-1</t>
  </si>
  <si>
    <t>přísada do betonu XYPEX Admix C - 1000</t>
  </si>
  <si>
    <t>kg</t>
  </si>
  <si>
    <t>8</t>
  </si>
  <si>
    <t>-1551615297</t>
  </si>
  <si>
    <t xml:space="preserve">"Těsnící krystalizační přísada Xypex Admix C-1000 v množství cca 3 %  hmotnosti cementu"</t>
  </si>
  <si>
    <t>0,03*300*3,348</t>
  </si>
  <si>
    <t>3</t>
  </si>
  <si>
    <t>275351121</t>
  </si>
  <si>
    <t>Zřízení bednění základových patek</t>
  </si>
  <si>
    <t>m2</t>
  </si>
  <si>
    <t>1308507075</t>
  </si>
  <si>
    <t>2*5*(0,9*0,51+1,14*0,51+0,150*0,315)</t>
  </si>
  <si>
    <t>2*(0,9*0,51+1,14*0,51+0,150*0,315+0,08*0,315)</t>
  </si>
  <si>
    <t>275351122</t>
  </si>
  <si>
    <t>Odstranění bednění základových patek</t>
  </si>
  <si>
    <t>64340748</t>
  </si>
  <si>
    <t>5</t>
  </si>
  <si>
    <t>275353111-1</t>
  </si>
  <si>
    <t xml:space="preserve">Bednění  otvorů v patě sloupu průřezu do 0,02 m2 </t>
  </si>
  <si>
    <t>kus</t>
  </si>
  <si>
    <t>-564920597</t>
  </si>
  <si>
    <t>"Zabednění otvorů 70 x 150 mm v patě sloupů, včetně připevnění"</t>
  </si>
  <si>
    <t>12</t>
  </si>
  <si>
    <t>6</t>
  </si>
  <si>
    <t>275361821</t>
  </si>
  <si>
    <t>Výztuž základových patek betonářskou ocelí 10 505 (R)-B500B</t>
  </si>
  <si>
    <t>t</t>
  </si>
  <si>
    <t>-189905288</t>
  </si>
  <si>
    <t>7</t>
  </si>
  <si>
    <t>278311042-1</t>
  </si>
  <si>
    <t>Plnivo do zálivky - křemičitý písek</t>
  </si>
  <si>
    <t>1579534118</t>
  </si>
  <si>
    <t>"Plnivo do zálivky pro vnitřní prostor sloupů (dolních 200 mm, 50 % objemu), křemičitý písek, zrnitost 1 mm</t>
  </si>
  <si>
    <t>6*0,3*0,2*0,2*0,5</t>
  </si>
  <si>
    <t>"Plnivo do zálivky pro vnitřní prostor sloupů (50 % objemu), křemičitý písek, zrnitost 1 mm/4 mm"</t>
  </si>
  <si>
    <t>6*0,3*0,2*2,9*0,5</t>
  </si>
  <si>
    <t>278383112-1</t>
  </si>
  <si>
    <t xml:space="preserve">Zálivka  z cementové zálivkové hmoty plochy do 1 m2</t>
  </si>
  <si>
    <t>-1731527507</t>
  </si>
  <si>
    <t>"Vyplnění vnitřního prostoru sloupů zálivkou (50 % objemu bude vyplněno, "</t>
  </si>
  <si>
    <t>"plnivem z křemičitého písku) - až po úroveň plnících otvorů - Superfix XP"</t>
  </si>
  <si>
    <t>6*0,3*2,9*0,5</t>
  </si>
  <si>
    <t>9</t>
  </si>
  <si>
    <t>278383211-1</t>
  </si>
  <si>
    <t>Zálivka z epoxidové zálivkové hmoty plochy do 1 m2 tl 25 mm</t>
  </si>
  <si>
    <t>868397916</t>
  </si>
  <si>
    <t>"Epoxidová zálivková hmota pro podlití nových ocelových konstrukcí,tloušťka podlití 15 mm (Betolit EP 0-1 DC)"</t>
  </si>
  <si>
    <t>6*0,7*1,0</t>
  </si>
  <si>
    <t>"Vyplnění dolních 15 mm vnitřního prostoru sloupů zálivkou (bez písku), (Betolit EP 0-1 DC W)"</t>
  </si>
  <si>
    <t>6*0,3*0,2</t>
  </si>
  <si>
    <t>10</t>
  </si>
  <si>
    <t>278383216-1</t>
  </si>
  <si>
    <t xml:space="preserve">Zálivka  z epoxidové zálivkové hmoty plochy do 1 m2 tl 200 mm</t>
  </si>
  <si>
    <t>-945953866</t>
  </si>
  <si>
    <t>"Vyplnění dalších 200 mm vnitřního prostoru sloupů zálivkou (50 % objemu bude vyplněno plnivem z křemičitého písku ), (Betolit EP 0-1 DC)"</t>
  </si>
  <si>
    <t>6*0,3*0,2*0,5</t>
  </si>
  <si>
    <t>Svislé a kompletní konstrukce</t>
  </si>
  <si>
    <t>11</t>
  </si>
  <si>
    <t>3371711R</t>
  </si>
  <si>
    <t>Nová ocelová konstrukce, vč. připevnění ke stávající konstrukci, S355J2, D+M</t>
  </si>
  <si>
    <t>1142126946</t>
  </si>
  <si>
    <t>0,925*1000</t>
  </si>
  <si>
    <t>341941005-1</t>
  </si>
  <si>
    <t>Podélné svary mezi dvěma U profily</t>
  </si>
  <si>
    <t>m</t>
  </si>
  <si>
    <t>1889884006</t>
  </si>
  <si>
    <t>6*2*3,1</t>
  </si>
  <si>
    <t>Úpravy povrchů, podlahy a osazování výplní</t>
  </si>
  <si>
    <t>13</t>
  </si>
  <si>
    <t>619995001-1</t>
  </si>
  <si>
    <t>Vápenná malta</t>
  </si>
  <si>
    <t>-1142212269</t>
  </si>
  <si>
    <t>"Vápenná malta 10 x 20 mm okolo extrudovaného polystyrénu"</t>
  </si>
  <si>
    <t>6*(2*0,51+0,9)</t>
  </si>
  <si>
    <t>Ostatní konstrukce a práce, bourání</t>
  </si>
  <si>
    <t>14</t>
  </si>
  <si>
    <t>95394526R.HLT</t>
  </si>
  <si>
    <t xml:space="preserve">Kotvy chemické  Hilti HIT-HY</t>
  </si>
  <si>
    <t>823750588</t>
  </si>
  <si>
    <t>"včetně vlepení ocelových prutů průměr 20mm" 33</t>
  </si>
  <si>
    <t>965042131</t>
  </si>
  <si>
    <t>Bourání podkladů pod dlažby nebo mazanin betonových nebo z litého asfaltu tl do 100 mm pl do 4 m2</t>
  </si>
  <si>
    <t>1937439875</t>
  </si>
  <si>
    <t>"Odbourání betonové podlahy"6*0,9*1,150*0,05</t>
  </si>
  <si>
    <t>16</t>
  </si>
  <si>
    <t>977131210-1</t>
  </si>
  <si>
    <t>Kontrolní vrty průměr 6 mm v ocelových sloupech (tl. materiálu 10 mm)</t>
  </si>
  <si>
    <t>-1822757116</t>
  </si>
  <si>
    <t>2*4*6*0,01</t>
  </si>
  <si>
    <t>17</t>
  </si>
  <si>
    <t>977131210-2</t>
  </si>
  <si>
    <t>Svislé vrty průměr 10 mm v ocelovém patním plechu (tl. materiálu 30 mm)</t>
  </si>
  <si>
    <t>1880736984</t>
  </si>
  <si>
    <t>(5*5+8)*0,03</t>
  </si>
  <si>
    <t>18</t>
  </si>
  <si>
    <t>977131210-3</t>
  </si>
  <si>
    <t>Převrtání svislých vrtů v ocelovém patním plechu průměr 10 mm na průměr 22 mm</t>
  </si>
  <si>
    <t>-299877534</t>
  </si>
  <si>
    <t>33*0,03</t>
  </si>
  <si>
    <t>19</t>
  </si>
  <si>
    <t>977131210-4</t>
  </si>
  <si>
    <t>Vrty průměr 20 mm v ocelových výztuhách (tloušťka materiálu 12 mm)</t>
  </si>
  <si>
    <t>-421457868</t>
  </si>
  <si>
    <t>(6*4*3)*0,012</t>
  </si>
  <si>
    <t>20</t>
  </si>
  <si>
    <t>977131210-5</t>
  </si>
  <si>
    <t>Vrty průměr 20 mm ve stěnách ocelových sloupů, pro vložení vodorovných prutů betonářské výztuže</t>
  </si>
  <si>
    <t>-293821123</t>
  </si>
  <si>
    <t>10*6*0,03</t>
  </si>
  <si>
    <t>59015140</t>
  </si>
  <si>
    <t xml:space="preserve">lepidlo epoxidové </t>
  </si>
  <si>
    <t>-574830148</t>
  </si>
  <si>
    <t>22</t>
  </si>
  <si>
    <t>977131291</t>
  </si>
  <si>
    <t xml:space="preserve">Příplatek k vrtům  za práci ve stísněném prostoru</t>
  </si>
  <si>
    <t>-2096792215</t>
  </si>
  <si>
    <t>23</t>
  </si>
  <si>
    <t>977151111</t>
  </si>
  <si>
    <t>Jádrové vrty diamantovými korunkami do D 35 mm do stavebních materiálů</t>
  </si>
  <si>
    <t>1438264842</t>
  </si>
  <si>
    <t>"Svislé injektážní vrty průměr 10 mm v betonovém základu (délka vrtu 400 mm)"</t>
  </si>
  <si>
    <t>33,0*0,4</t>
  </si>
  <si>
    <t>"Převrtání svislých vrtů v betonu průměr 10 mm na průměr 22 mm (délka vrtu 300 mm)"</t>
  </si>
  <si>
    <t>33*0,22</t>
  </si>
  <si>
    <t>24</t>
  </si>
  <si>
    <t>985422112-1</t>
  </si>
  <si>
    <t xml:space="preserve">Injektáž epoxidová v ŽB kcích  včetně vrtů</t>
  </si>
  <si>
    <t>-141751559</t>
  </si>
  <si>
    <t>"Protikorozní ochrana vnějšího povrchu sloupů uvnitř betonové stropní"</t>
  </si>
  <si>
    <t>"konstrukce nad suterénní chodbou - epoxidová injektáž; předpokládaná"</t>
  </si>
  <si>
    <t>"průměrná tloušťka vrstvy 1 mm; včetně vrtů a provedení - (Sikadur-52 Injection)"</t>
  </si>
  <si>
    <t>6*1,0</t>
  </si>
  <si>
    <t>25</t>
  </si>
  <si>
    <t>985422612-1</t>
  </si>
  <si>
    <t>Injektáž betonového základu epoxidovou pryskyřicí, v podzemí</t>
  </si>
  <si>
    <t>-2018398779</t>
  </si>
  <si>
    <t>"Injektáž betonového základu epoxidovou pryskyřicí (předpokládaná mezerovitost 10 %) - Sikadur-52 Injection"</t>
  </si>
  <si>
    <t>6*1,0*1,2*0,5*0,1</t>
  </si>
  <si>
    <t>26</t>
  </si>
  <si>
    <t>985563211</t>
  </si>
  <si>
    <t>Příplatek k betonům za vyztužení polymerovými vlákny objemové vyztužení 2,5 kg/m3</t>
  </si>
  <si>
    <t>-286779261</t>
  </si>
  <si>
    <t>"Alkalirezistentní skleněná vlákna Polyfix ARG v množství 1,2 kg/m3 betonu"</t>
  </si>
  <si>
    <t>3,348</t>
  </si>
  <si>
    <t>27</t>
  </si>
  <si>
    <t>985R</t>
  </si>
  <si>
    <t>Silonové podložky 20 x 20 x 15, D+M</t>
  </si>
  <si>
    <t>kpl</t>
  </si>
  <si>
    <t>-2128948105</t>
  </si>
  <si>
    <t>5*2*9+2*4</t>
  </si>
  <si>
    <t>997</t>
  </si>
  <si>
    <t>Přesun sutě</t>
  </si>
  <si>
    <t>28</t>
  </si>
  <si>
    <t>997013211</t>
  </si>
  <si>
    <t>Vnitrostaveništní doprava suti a vybouraných hmot pro budovy v do 6 m ručně</t>
  </si>
  <si>
    <t>684929150</t>
  </si>
  <si>
    <t>29</t>
  </si>
  <si>
    <t>997013219</t>
  </si>
  <si>
    <t>Příplatek k vnitrostaveništní dopravě suti a vybouraných hmot za zvětšenou dopravu suti ZKD 10 m</t>
  </si>
  <si>
    <t>-302930196</t>
  </si>
  <si>
    <t>2,194*20</t>
  </si>
  <si>
    <t>30</t>
  </si>
  <si>
    <t>997013501</t>
  </si>
  <si>
    <t>Odvoz suti a vybouraných hmot na skládku nebo meziskládku do 1 km se složením</t>
  </si>
  <si>
    <t>1274209293</t>
  </si>
  <si>
    <t>31</t>
  </si>
  <si>
    <t>997013509</t>
  </si>
  <si>
    <t>Příplatek k odvozu suti a vybouraných hmot na skládku ZKD 1 km přes 1 km</t>
  </si>
  <si>
    <t>-1584662559</t>
  </si>
  <si>
    <t>"skládka uvažována 10 km"2,194*9</t>
  </si>
  <si>
    <t>32</t>
  </si>
  <si>
    <t>997013802</t>
  </si>
  <si>
    <t>Poplatek za uložení na skládce (skládkovné) stavebního odpadu železobetonového kód odpadu 170 101</t>
  </si>
  <si>
    <t>-922950905</t>
  </si>
  <si>
    <t>0,684+0,264</t>
  </si>
  <si>
    <t>33</t>
  </si>
  <si>
    <t>997013831</t>
  </si>
  <si>
    <t>Poplatek za uložení na skládce (skládkovné) stavebního odpadu směsného kód odpadu 170 904</t>
  </si>
  <si>
    <t>-2122613282</t>
  </si>
  <si>
    <t>2,194-0,948</t>
  </si>
  <si>
    <t>998</t>
  </si>
  <si>
    <t>Přesun hmot</t>
  </si>
  <si>
    <t>34</t>
  </si>
  <si>
    <t>998018001</t>
  </si>
  <si>
    <t>Přesun hmot ruční pro budovy v do 6 m</t>
  </si>
  <si>
    <t>642123508</t>
  </si>
  <si>
    <t>35</t>
  </si>
  <si>
    <t>998018011</t>
  </si>
  <si>
    <t>Příplatek k ručnímu přesunu hmot pro budovy zděné za zvětšený přesun ZKD 100 m</t>
  </si>
  <si>
    <t>1418411424</t>
  </si>
  <si>
    <t>10,798*2 'Přepočtené koeficientem množství</t>
  </si>
  <si>
    <t>PSV</t>
  </si>
  <si>
    <t>Práce a dodávky PSV</t>
  </si>
  <si>
    <t>713</t>
  </si>
  <si>
    <t>Izolace tepelné</t>
  </si>
  <si>
    <t>36</t>
  </si>
  <si>
    <t>713131151</t>
  </si>
  <si>
    <t>Montáž izolace tepelné stěn a základů volně vloženými rohožemi, pásy, dílci, deskami 1 vrstva</t>
  </si>
  <si>
    <t>-203127981</t>
  </si>
  <si>
    <t>6*0,9*0,51</t>
  </si>
  <si>
    <t>37</t>
  </si>
  <si>
    <t>28376404</t>
  </si>
  <si>
    <t>deska z polystyrénu XPS, hrana rovná a strukturovaný povrch λ=0,033 m3</t>
  </si>
  <si>
    <t>-1101649426</t>
  </si>
  <si>
    <t>6*0,9*0,51*0,01</t>
  </si>
  <si>
    <t>0,028*1,05 'Přepočtené koeficientem množství</t>
  </si>
  <si>
    <t>38</t>
  </si>
  <si>
    <t>998713201</t>
  </si>
  <si>
    <t>Přesun hmot procentní pro izolace tepelné v objektech v do 6 m</t>
  </si>
  <si>
    <t>%</t>
  </si>
  <si>
    <t>-1617951866</t>
  </si>
  <si>
    <t>767</t>
  </si>
  <si>
    <t>Konstrukce zámečnické</t>
  </si>
  <si>
    <t>39</t>
  </si>
  <si>
    <t>7679919R</t>
  </si>
  <si>
    <t>Řezání otvorů v ocelových dutých sloupech</t>
  </si>
  <si>
    <t>133170353</t>
  </si>
  <si>
    <t>"Zřízení otvorů 70 x 150 mm v patě sloupů, tl. materiálu 10 mm"</t>
  </si>
  <si>
    <t>12*(0,07*2+0,150*2)</t>
  </si>
  <si>
    <t>40</t>
  </si>
  <si>
    <t>767995111</t>
  </si>
  <si>
    <t>Montáž atypických zámečnických konstrukcí hmotnosti do 5 kg</t>
  </si>
  <si>
    <t>-2096763886</t>
  </si>
  <si>
    <t>"vzduchotěsné uzavření plnících otvorů průměr 20 mm, včetně přivaření, na svary uvažováno 8%"</t>
  </si>
  <si>
    <t>4,8*2</t>
  </si>
  <si>
    <t>9,6*1,08 'Přepočtené koeficientem množství</t>
  </si>
  <si>
    <t>41</t>
  </si>
  <si>
    <t>13611214</t>
  </si>
  <si>
    <t>plech ocelový hladký jakost S 235 JR tl 4mm tabule</t>
  </si>
  <si>
    <t>1598023273</t>
  </si>
  <si>
    <t>10,368/1000</t>
  </si>
  <si>
    <t>0,01*1,08 'Přepočtené koeficientem množství</t>
  </si>
  <si>
    <t>42</t>
  </si>
  <si>
    <t>998767201</t>
  </si>
  <si>
    <t>Přesun hmot procentní pro zámečnické konstrukce v objektech v do 6 m</t>
  </si>
  <si>
    <t>-1472537370</t>
  </si>
  <si>
    <t>789</t>
  </si>
  <si>
    <t>Povrchové úpravy ocelových konstrukcí a technologických zařízení</t>
  </si>
  <si>
    <t>43</t>
  </si>
  <si>
    <t>789211532-1</t>
  </si>
  <si>
    <t>Očištění ocelových povrchů na stupeň přípravy Sa 2 1/2</t>
  </si>
  <si>
    <t>998619542</t>
  </si>
  <si>
    <t>"stávající sloupy"6*1,0*3,1</t>
  </si>
  <si>
    <t>"stávající patky"6*0,7*1,0+12*0,03*0,7+12,0*0,03*1,0</t>
  </si>
  <si>
    <t>"stávající výztuhy"6*4*0,1</t>
  </si>
  <si>
    <t>"nové prvyk"14,259+0,223</t>
  </si>
  <si>
    <t>44</t>
  </si>
  <si>
    <t>78923151R</t>
  </si>
  <si>
    <t xml:space="preserve">Posyp křemenným pískem </t>
  </si>
  <si>
    <t>126822191</t>
  </si>
  <si>
    <t>"Posyp křemenným pískem (Betofil FS, 2 kg/m2)"</t>
  </si>
  <si>
    <t>"ocelové kce - nové prvky"14,482</t>
  </si>
  <si>
    <t>"ocelové kce - původní prvky"</t>
  </si>
  <si>
    <t>Mezisoučet</t>
  </si>
  <si>
    <t>"stávající sloupy"</t>
  </si>
  <si>
    <t>6*1,0*0,85</t>
  </si>
  <si>
    <t>"stávající patky"</t>
  </si>
  <si>
    <t>12*0,03*0,7</t>
  </si>
  <si>
    <t>12*0,03*1,0</t>
  </si>
  <si>
    <t>"stávající výztuhy"</t>
  </si>
  <si>
    <t>6*4*0,1</t>
  </si>
  <si>
    <t>14,482+5,1+4,812+2,4</t>
  </si>
  <si>
    <t>45</t>
  </si>
  <si>
    <t>789312217-1</t>
  </si>
  <si>
    <t>Nátěr 2 x epoxidový dvoukomponentní plněný lamelárními nebo vláknitými pigmenty</t>
  </si>
  <si>
    <t>461355143</t>
  </si>
  <si>
    <t xml:space="preserve">"2 x epoxid dvoukomponentní plněný lamelárními nebo vláknitými pigmenty" </t>
  </si>
  <si>
    <t>40,294*2</t>
  </si>
  <si>
    <t>46</t>
  </si>
  <si>
    <t>789312217-2</t>
  </si>
  <si>
    <t>Nátěr 1 x epoxidový s vysokým obsahem zinku</t>
  </si>
  <si>
    <t>12180606</t>
  </si>
  <si>
    <t>"Nátěr 1 x epoxidový s vysokým obsahem zinku"</t>
  </si>
  <si>
    <t>47</t>
  </si>
  <si>
    <t>789321111-1</t>
  </si>
  <si>
    <t xml:space="preserve">Zhotovení nátěru ocelových konstrukcí  tl do 80 µm</t>
  </si>
  <si>
    <t>1042497194</t>
  </si>
  <si>
    <t xml:space="preserve">"1 x alifatický polyuretan" </t>
  </si>
  <si>
    <t>48</t>
  </si>
  <si>
    <t>246290R</t>
  </si>
  <si>
    <t>Alifatický polyuretanový lak 1 x</t>
  </si>
  <si>
    <t>-1563478950</t>
  </si>
  <si>
    <t>"spotřeba uvažována 0,2kg/m2"40,294*0,2</t>
  </si>
  <si>
    <t>02 - Oprava ŽB konstrukcí u bazénu</t>
  </si>
  <si>
    <t xml:space="preserve">    1 - Zemní práce</t>
  </si>
  <si>
    <t xml:space="preserve">    711 - Izolace proti vodě, vlhkosti a plynům</t>
  </si>
  <si>
    <t xml:space="preserve">    781 - Dokončovací práce - obklady</t>
  </si>
  <si>
    <t xml:space="preserve">    783 - Dokončovací práce - nátěry</t>
  </si>
  <si>
    <t>OST - Ostatní</t>
  </si>
  <si>
    <t>Zemní práce</t>
  </si>
  <si>
    <t>115101202-1</t>
  </si>
  <si>
    <t>Čerpání vody</t>
  </si>
  <si>
    <t>hod</t>
  </si>
  <si>
    <t>966875478</t>
  </si>
  <si>
    <t>"předpokládáme čerpání po dobu 2 měsíců, jedná se o mírné průsaky skrz trhlin ve zdivu"</t>
  </si>
  <si>
    <t>2*30*24</t>
  </si>
  <si>
    <t>611135101-1</t>
  </si>
  <si>
    <t>Výplň sanační maltou</t>
  </si>
  <si>
    <t>628294636</t>
  </si>
  <si>
    <t>"Sanační malta WATERFIX RH - vyplnění vybouraného prostoru okolo chráničky v místě prostupů potrubí stěnami bazénu"</t>
  </si>
  <si>
    <t>11*0,25*0,275*0,850</t>
  </si>
  <si>
    <t>562846R</t>
  </si>
  <si>
    <t>tmel WATERFIX rapid</t>
  </si>
  <si>
    <t>litr</t>
  </si>
  <si>
    <t>-2142716614</t>
  </si>
  <si>
    <t>"Těsnící tmel WATERFIX rapid - vnější vrstva v místě prostupů potrubí, skrz stěny bazénu"</t>
  </si>
  <si>
    <t>11*0,075*0,050*1000</t>
  </si>
  <si>
    <t>611142001</t>
  </si>
  <si>
    <t>Potažení vnitřních stropů sklovláknitým pletivem vtlačeným do tenkovrstvé hmoty</t>
  </si>
  <si>
    <t>156444098</t>
  </si>
  <si>
    <t>"Bazaltová výztužná síťka ARMOBET BW 22/22/1"</t>
  </si>
  <si>
    <t xml:space="preserve">"síťka se použije na  strp bazénu v suterénní chodbě okolo bazénu, na dalších místech předpokládáme 20 % plochy"</t>
  </si>
  <si>
    <t>"stropy"190,953</t>
  </si>
  <si>
    <t>612142001</t>
  </si>
  <si>
    <t>Potažení vnitřních stěn sklovláknitým pletivem vtlačeným do tenkovrstvé hmoty</t>
  </si>
  <si>
    <t>-1388708886</t>
  </si>
  <si>
    <t xml:space="preserve">"síťka se použije na  stěny bazénu v suterénní chodbě okolo bazénu, na dalších místech předpokládáme 20 % plochy"</t>
  </si>
  <si>
    <t>"stěny"223,618</t>
  </si>
  <si>
    <t>"stěny zděné jímky M v rozvodně vody a tepla - podélné stěny"2*2,2*2,5</t>
  </si>
  <si>
    <t>"čelní stěny"2,0*2,5</t>
  </si>
  <si>
    <t>612821012</t>
  </si>
  <si>
    <t>Vnitřní sanační štuková omítka pro vlhké a zasolené zdivo prováděná ručně</t>
  </si>
  <si>
    <t>1606146808</t>
  </si>
  <si>
    <t>"tl. jádra 30 mm"</t>
  </si>
  <si>
    <t>"Sanační jádrová omítka na zděné stěny SANOFIX H2 - 2 vrstvy po 20 mm"</t>
  </si>
  <si>
    <t>"Sanační štuk na zděné stěny SANOFIX F - 1 vrstva tl. 2 mm"</t>
  </si>
  <si>
    <t>16,088</t>
  </si>
  <si>
    <t>612821031</t>
  </si>
  <si>
    <t>Vnitřní vyrovnávací sanační omítka prováděná ručně</t>
  </si>
  <si>
    <t>865141879</t>
  </si>
  <si>
    <t>"Kotevní pohoz SANOFIX KP na zděné stěny jímky "M"; pohoz se nanese, v tl. 5 mm na 50 % plochy"</t>
  </si>
  <si>
    <t>0,5*16,088</t>
  </si>
  <si>
    <t>612821081</t>
  </si>
  <si>
    <t>Příplatek k vnitřní vyrovnávací sanační omítce ZKD 10 mm omítky prováděné ručně ve více vrstvách</t>
  </si>
  <si>
    <t>-1143824799</t>
  </si>
  <si>
    <t>624635341-1</t>
  </si>
  <si>
    <t>Tmelení hydraulickým tmelem spáry průřezu do 1200mm2</t>
  </si>
  <si>
    <t>-1243560987</t>
  </si>
  <si>
    <t>"Vyspravení lokálních průsaků - vyplnění "U" spáry v betonu 25 x 45 mm, tmelem Waterfix rapid"</t>
  </si>
  <si>
    <t>20,0</t>
  </si>
  <si>
    <t>629995101</t>
  </si>
  <si>
    <t xml:space="preserve">Očištění  ploch tlakovou vodou</t>
  </si>
  <si>
    <t>2063094127</t>
  </si>
  <si>
    <t>"Očištění povrchu zdiva tlakovou vodou (500 barů)"</t>
  </si>
  <si>
    <t>632451103-1</t>
  </si>
  <si>
    <t>Cementový potěr ze suchých směsí tloušťky do 10 mm</t>
  </si>
  <si>
    <t>591225023</t>
  </si>
  <si>
    <t>"Sanační malta MONOCRETE ARG f s obsahem alkalirezistentních, skleněných vláken, tl. 10 mm - podlahy"</t>
  </si>
  <si>
    <t>"použije se na podlaze v místech, kde se provede lokální oprava povrchu, (předpokládáme 20 % plochy podlah)"</t>
  </si>
  <si>
    <t>72,140</t>
  </si>
  <si>
    <t>633121111</t>
  </si>
  <si>
    <t xml:space="preserve">Povrchová úprava průmyslových podlah pro střední provoz vsypovou směsí </t>
  </si>
  <si>
    <t>-1948255924</t>
  </si>
  <si>
    <t>"Minerální vsyp DENTOSTOP Q - podlahy, horní vsrtva nátěru EXTRAFIN se v celé ploše podlah opatří minerálním"</t>
  </si>
  <si>
    <t>"vsypem DENTOSTOP Q v množství 4 kg/m2"</t>
  </si>
  <si>
    <t>360,699</t>
  </si>
  <si>
    <t>949101111</t>
  </si>
  <si>
    <t>Lešení pomocné pro objekty pozemních staveb s lešeňovou podlahou v do 1,9 m zatížení do 150 kg/m2</t>
  </si>
  <si>
    <t>1015368436</t>
  </si>
  <si>
    <t>"chodba okolo bazenu"152,357</t>
  </si>
  <si>
    <t>"vstupní chodba N"4,180</t>
  </si>
  <si>
    <t>"chodba k rozvodně vody a tepla"188,800</t>
  </si>
  <si>
    <t>952905131</t>
  </si>
  <si>
    <t>Vyklizení bahna s vodorovným přemístěním do 10 m</t>
  </si>
  <si>
    <t>842032000</t>
  </si>
  <si>
    <t>"Vyvezení naplavenin (bláta) z podlahy chodeb (předpokládáme, průměrnou tloušťku 50 mm v chodbě k rozvodně vody a tepla a 20 mm"</t>
  </si>
  <si>
    <t>"v ostatních prostorách"</t>
  </si>
  <si>
    <t>168,199*0,020</t>
  </si>
  <si>
    <t>192,500*0,050</t>
  </si>
  <si>
    <t>952905191</t>
  </si>
  <si>
    <t>Příplatek k ceně za vyklizení bahna za vodorovné přemístění ZKD i započatých 10 m</t>
  </si>
  <si>
    <t>671558285</t>
  </si>
  <si>
    <t>"předpoklad 20 m" 12,989*20</t>
  </si>
  <si>
    <t>952905221</t>
  </si>
  <si>
    <t>Očištění stěn a podlah od nánosu bahna tlakovou vodou</t>
  </si>
  <si>
    <t>1579731091</t>
  </si>
  <si>
    <t>"Podlahy"</t>
  </si>
  <si>
    <t>"chodba okolo bazenu" 137,621</t>
  </si>
  <si>
    <t>"vstupní chodba N"13,189</t>
  </si>
  <si>
    <t>"úpravna vody"17,389</t>
  </si>
  <si>
    <t>"chodba k rozvodně vody a tepla vč. jímky M"192,500</t>
  </si>
  <si>
    <t>"Stropy (vodorovné a šikmé)"</t>
  </si>
  <si>
    <t>"chodba okolo bazenu" 152,357</t>
  </si>
  <si>
    <t>"chodba k rozvodně vody a tepla vč. jímky M"188,800</t>
  </si>
  <si>
    <t>"Svislé stěny"</t>
  </si>
  <si>
    <t>"chodba okolo bazenu - stěny bazenu" 86,576</t>
  </si>
  <si>
    <t>"vstupní chodba N"43,923</t>
  </si>
  <si>
    <t>"chodba okolo bazenu - vnější stěny " 157,080</t>
  </si>
  <si>
    <t>"chodba k rozvodně vody a tepla vč. jímky M"451,739</t>
  </si>
  <si>
    <t>"úpravna vody"32,472</t>
  </si>
  <si>
    <t>360,699+345,337+771,790</t>
  </si>
  <si>
    <t>953334121</t>
  </si>
  <si>
    <t>Bobtnavý pásek do pracovních spar betonových kcí bentonitový 20 x 25 mm</t>
  </si>
  <si>
    <t>1819325031</t>
  </si>
  <si>
    <t xml:space="preserve">"Bentonitové těsnící bobtnavé pásky BENTOSTOP 20 x 25 mm, včetně  nalepení"</t>
  </si>
  <si>
    <t>11*2*0,190+11*2*0,345</t>
  </si>
  <si>
    <t>56284680</t>
  </si>
  <si>
    <t xml:space="preserve">tmel bobtnavý  k lepení bentonitových pásek</t>
  </si>
  <si>
    <t>1718642852</t>
  </si>
  <si>
    <t xml:space="preserve">"BENTOSTOP TMEL - těsnící tmel mezi potrubím a chráničkou, </t>
  </si>
  <si>
    <t>11*0,0069*0,4</t>
  </si>
  <si>
    <t>0,030309*1000</t>
  </si>
  <si>
    <t>971042341-1</t>
  </si>
  <si>
    <t>Vybourání otvorů pl do 0,09 m2 tl do 900 mm</t>
  </si>
  <si>
    <t>2026309334</t>
  </si>
  <si>
    <t xml:space="preserve">"Vybourání betonu C16/20 - okolo prostupů potrubí skrz stěnu bazénu, </t>
  </si>
  <si>
    <t>"11*0,25*0,275*0,9"</t>
  </si>
  <si>
    <t>974049132</t>
  </si>
  <si>
    <t>Vysekání rýh v betonových zdech hl do 50 mm š do 70 mm</t>
  </si>
  <si>
    <t>-1352032421</t>
  </si>
  <si>
    <t>"Vyspravení lokálních průsaků - vyříznutí "U" spáry v betonu 25 x 45 mm"</t>
  </si>
  <si>
    <t>977151111-3</t>
  </si>
  <si>
    <t>Vrty D10 mm do stavebních materiálů</t>
  </si>
  <si>
    <t>172619948</t>
  </si>
  <si>
    <t>"Vrty průměr 10 mm v betonu C16/20 (dno jímky "M"), hloubka vrtů 0,30 m, rastr,250 x 250 mm (pro injektáž zeminy pode dnem jímky)"</t>
  </si>
  <si>
    <t>"počet vrtů" 2,0/0,25*1,85/0,25</t>
  </si>
  <si>
    <t>"délka vrtů" 59,2*0,3</t>
  </si>
  <si>
    <t>17,760</t>
  </si>
  <si>
    <t>977151111-1</t>
  </si>
  <si>
    <t xml:space="preserve">Jádrové vrty diamantovými korunkami do D 12  mm do stavebních materiálů</t>
  </si>
  <si>
    <t>-786326079</t>
  </si>
  <si>
    <t>"Vrty pro kotvy bazaltové síťky (ARMOBET BW - vláknité kotvy), v betonu C16/20 - stropy"</t>
  </si>
  <si>
    <t>"průměr vrtů 12 mm"</t>
  </si>
  <si>
    <t>"hloubka vrtů pod povrchem betonu po odbourní povrchové degradované vrstvy 75 mm"</t>
  </si>
  <si>
    <t>"plocha strop s kotvami 190,953 m2"</t>
  </si>
  <si>
    <t>"strana odpovídajícího čtverce 13,819 m"</t>
  </si>
  <si>
    <t>"vzdálenost - podélná, příčná 0,350 m"</t>
  </si>
  <si>
    <t>"počet vrtů podél strany čtverce 39,482 kusů"</t>
  </si>
  <si>
    <t>"celkový počet vrtů + délka vrtů průměr 12 mm"1558,797*0,075</t>
  </si>
  <si>
    <t>"Vrty pro kotvy bazaltové síťky (ARMOBET BW - vláknité kotvy), v betonu C16/20 - stěny"</t>
  </si>
  <si>
    <t>"plocha betonových stěn s kotvami 223,618 m2"</t>
  </si>
  <si>
    <t>"strana odpovídajícího čtverce 14,954 m"</t>
  </si>
  <si>
    <t>"počet vrtů podél strany čtverce 42,725 kusů"</t>
  </si>
  <si>
    <t>"celkový počet vrtů + délka vrtů průměr 12 mm"1825,455*0,075</t>
  </si>
  <si>
    <t>"Vrty pro kotvy bazaltové síťky (ARMOBET BW - vláknité kotvy), ve zdivu z dutých cihel (STĚNY JÍMKY - M"</t>
  </si>
  <si>
    <t>"plocha stěn s kotvami 16,0 m2"</t>
  </si>
  <si>
    <t>"strana odpovídajícího čtverce 4,0 m"</t>
  </si>
  <si>
    <t>"počet vrtů podél strany čtverce 11,429 kusů"</t>
  </si>
  <si>
    <t>"celkový počet vrtů + délka vrtů průměr 12 mm"130,612*0,075</t>
  </si>
  <si>
    <t>116,910+136,909+9,796</t>
  </si>
  <si>
    <t>978013191</t>
  </si>
  <si>
    <t>Otlučení (osekání) vnitřní vápenné nebo vápenocementové omítky stěn v rozsahu do 100 %</t>
  </si>
  <si>
    <t>-282897653</t>
  </si>
  <si>
    <t>"Odstranění omítky tl. 20 mm - zděná jímka "M" v rozvodně vody a tepla, vč. Odstranění uvolněných částí zdiva a proškrábnutí spár do hl. 20 mm"</t>
  </si>
  <si>
    <t>2,2*2,5+2,035*2,5+2,2*2,5</t>
  </si>
  <si>
    <t>978059541</t>
  </si>
  <si>
    <t>Odsekání a odebrání obkladů stěn z vnitřních obkládaček plochy přes 1 m2</t>
  </si>
  <si>
    <t>-611935563</t>
  </si>
  <si>
    <t>"Odstranění obkladu z povrchu bazénu - v místech opravovaných prostupů, potrubí skrz stěnu bazénu (celkem 11 prostupů)"</t>
  </si>
  <si>
    <t>11*0,325*0,325</t>
  </si>
  <si>
    <t>985112112</t>
  </si>
  <si>
    <t>Odsekání degradovaného betonu stěn tl do 30 mm</t>
  </si>
  <si>
    <t>-1221929198</t>
  </si>
  <si>
    <t>"Odstranění degradovaného betonu v tl. 15 mm - svislé stěny, včetně drážek okolo prutů výztuže</t>
  </si>
  <si>
    <t>"chodba okolo bazenu - stěny bazenu"86,576</t>
  </si>
  <si>
    <t>"další prostory - předpokládáme 20 % plochy" 137,043</t>
  </si>
  <si>
    <t>985112122</t>
  </si>
  <si>
    <t>Odsekání degradovaného betonu líce kleneb a podhledů tl do 30 mm</t>
  </si>
  <si>
    <t>31176582</t>
  </si>
  <si>
    <t>"Odstranění degradovaného betonu v tl. 15 mm - stropy (vodorovné a šikmé),včetně drážek okolo prutů výztuže</t>
  </si>
  <si>
    <t>"další prostory - předpokládáme 20 % plochy" 38,596</t>
  </si>
  <si>
    <t>985112131</t>
  </si>
  <si>
    <t>Odsekání degradovaného betonu rubu kleneb a podlah tl do 10 mm</t>
  </si>
  <si>
    <t>289971436</t>
  </si>
  <si>
    <t xml:space="preserve">"Odstranění degradovaného betonu v tl. 10 mm - podlahy, včetně drážek okolo prutů případně  výztuže</t>
  </si>
  <si>
    <t>"veškeré prostory - předpokládáme 20 % plochy" 72,140</t>
  </si>
  <si>
    <t>985112192</t>
  </si>
  <si>
    <t>Příplatek k odsekání degradovaného betonu za práci ve stísněném prostoru</t>
  </si>
  <si>
    <t>665815330</t>
  </si>
  <si>
    <t>"uvažujeme z 30%"</t>
  </si>
  <si>
    <t>486,712/100*30</t>
  </si>
  <si>
    <t>985131411</t>
  </si>
  <si>
    <t>Vysušení ploch stěn, rubu kleneb a podlah stlačeným vzduchem</t>
  </si>
  <si>
    <t>-1182595075</t>
  </si>
  <si>
    <t>"Očištění povrchu zděných stěn jímky "M" stlačeným vzduchem nebo, ocelovým kartáčem"</t>
  </si>
  <si>
    <t>985233132-1</t>
  </si>
  <si>
    <t xml:space="preserve">Úprava spár zdrsněním </t>
  </si>
  <si>
    <t>-416401750</t>
  </si>
  <si>
    <t>"zdrsnění povrchu betonu 150 mm na každou stranu od spáry "</t>
  </si>
  <si>
    <t>20,0*0,15*2</t>
  </si>
  <si>
    <t>985311112</t>
  </si>
  <si>
    <t>Reprofilace stěn sanačními maltami tl 20 mm</t>
  </si>
  <si>
    <t>645119445</t>
  </si>
  <si>
    <t>"Lokální sanace povrchu zdiva (stěny jímky "M") - sanační malta, WATERFIX XP TH v předpokládané tl. 20 mm; předpokládáme sanaci 20 % "</t>
  </si>
  <si>
    <t>3,218</t>
  </si>
  <si>
    <t>985311112-1</t>
  </si>
  <si>
    <t xml:space="preserve">Reprofilace stěn jemnozrnnou betonovou  směsí tl 20 mm</t>
  </si>
  <si>
    <t>595691546</t>
  </si>
  <si>
    <t>"Sanační materiál MONOCRETE MONOMIX XP TH - náhrada, konstrukčního betonu - svislé stěny"</t>
  </si>
  <si>
    <t>"uvažujeme použití na strop a na stěny bazénu v suterénní chodbě okolo, bazénu; na dalších místechpředpokládáme použití na 20 % plochy stropů a stěn"</t>
  </si>
  <si>
    <t>"předpokládáme 2 vrstvy tl. 15 mm"</t>
  </si>
  <si>
    <t>"jedna vrstva"</t>
  </si>
  <si>
    <t>223,619*2</t>
  </si>
  <si>
    <t>985311212-1</t>
  </si>
  <si>
    <t xml:space="preserve">Reprofilace stropů jemnozrnnou betonovou  směsí tl 20 mm</t>
  </si>
  <si>
    <t>-2132945542</t>
  </si>
  <si>
    <t>"Sanační materiál MONOCRETE MONOMIX XP TH - náhrada, konstrukčního betonu - stropy-vodorovné a šikmé"</t>
  </si>
  <si>
    <t>"chodba okolo bazenu - stěny bazenu" 152,357</t>
  </si>
  <si>
    <t>190,953*2</t>
  </si>
  <si>
    <t>9853212R</t>
  </si>
  <si>
    <t xml:space="preserve">Ochranný nátěr na epoxidové bázi stěn, líce kleneb a podhledů 1 </t>
  </si>
  <si>
    <t>-1753571815</t>
  </si>
  <si>
    <t>"Nátěr ARMOGUARD N - inhibitor koroze (1 až 2 vrstvy, celkem 0,3 kg/m2),nátěr se nanese na celou plochu stropů a stěn"</t>
  </si>
  <si>
    <t>"stropy"345,337</t>
  </si>
  <si>
    <t>"stěny"771,789</t>
  </si>
  <si>
    <t>1117,126*2</t>
  </si>
  <si>
    <t>985323211</t>
  </si>
  <si>
    <t>Spojovací můstek reprofilovaného betonu na akrylátové bázi tl 1 mm</t>
  </si>
  <si>
    <t>1775443004</t>
  </si>
  <si>
    <t>"Ochranný nátěr na výztuž (DENSOCRETE 333 tl. 1 mm, tzn. 2,1 kg/m2), předpokládáme, že ochranným nátěrem se opatří očištěná stávající výztuž"</t>
  </si>
  <si>
    <t>"a veškerá nová výztuž"</t>
  </si>
  <si>
    <t>"stávající výztuž"140,311</t>
  </si>
  <si>
    <t>"nová výztuž"2234,25*0,0314</t>
  </si>
  <si>
    <t>985321911</t>
  </si>
  <si>
    <t>Příplatek k cenám ochranného nátěru výztuže za práce ve stísněném prostoru</t>
  </si>
  <si>
    <t>152796992</t>
  </si>
  <si>
    <t>"předpoklad 30%"(1117,126+210,466)/100*30</t>
  </si>
  <si>
    <t>98533R</t>
  </si>
  <si>
    <t>Doplňující výztuž betonářská B500B</t>
  </si>
  <si>
    <t>214770846</t>
  </si>
  <si>
    <t>"Doplněná betonářská výztuž - ocel B500B, včetně provázání, průměr 10 mm, osová vzdálnost, podélné i příčné výztuže 250 mm"</t>
  </si>
  <si>
    <t>"předpokládáme, že nová výztuž bude doplněna na 25 % plochy stěn, stropů"</t>
  </si>
  <si>
    <t>"plocha (345,337+771,789)*0,25=279,282m2"</t>
  </si>
  <si>
    <t>"strana odpovídajícího čtverce 16,712 m"</t>
  </si>
  <si>
    <t>"počet prutů v jednom směru 66,847 "</t>
  </si>
  <si>
    <t>"délka prutů celkem 2*66,847*16,712=2 234,25 m "</t>
  </si>
  <si>
    <t>"hmotnost 1bm (78,5*7850)/1000000=0,612 kg/m"</t>
  </si>
  <si>
    <t xml:space="preserve">"hmotnost celkem 0,616*2234,25=1376,298kg" </t>
  </si>
  <si>
    <t>(2234,25*0,616)/1000</t>
  </si>
  <si>
    <t>"včetně ztratného 8%"1,376*1,08</t>
  </si>
  <si>
    <t>985421111</t>
  </si>
  <si>
    <t xml:space="preserve">Nízkotlaká injektáž  v cihelném zdivu cementovou suspenzí, včetně vrtů</t>
  </si>
  <si>
    <t>1100554720</t>
  </si>
  <si>
    <t>"injektáž včetně vrtů a cementové suspenze SANOFIX VO"</t>
  </si>
  <si>
    <t>"Vrty průměr 10 mm ve zdivu z dutých cihel, hloubka vrtů 0,30 m, rastr, 250 x 250 mm (pro injektáž zdiva cementovou suspenzí SANOFIX VO)"</t>
  </si>
  <si>
    <t>"počet vrtů" (2,200+2,035+2,2)/0,25*2,5/0,25</t>
  </si>
  <si>
    <t>"délka vrtů" 257,4*0,3</t>
  </si>
  <si>
    <t>77,220</t>
  </si>
  <si>
    <t>"Nízkotlaká injektáž zdiva z dutých cihel (jímka "M") cementovou, suspenzí SANOFIX VO; předpokládáme mezerovitost zdiva 40 %"</t>
  </si>
  <si>
    <t>"množství cementové suspenze"</t>
  </si>
  <si>
    <t>"podél stěny 2*2,500*2,500*0,35*0,45=1,75m3"</t>
  </si>
  <si>
    <t>"příčná stěna 1,85*2,5*0,35*0,4=0,648m3"</t>
  </si>
  <si>
    <t>"objem celkem 2,398m3=2397,5dm3, hmotnsot 2397,5/0,75=3196,667kg"</t>
  </si>
  <si>
    <t>985421133-1</t>
  </si>
  <si>
    <t xml:space="preserve">Těsnící injektáž </t>
  </si>
  <si>
    <t>-1867082806</t>
  </si>
  <si>
    <t>"injektáž včetně vrtů, výplně - ACRYLINJECT"</t>
  </si>
  <si>
    <t>"Vrty průměr 15 mm ve zdivu z dutých cihel, hloubka vrtů 0,50 m, rastr, 250 x 250 mm (pro injektáž zeminy za zdivem jímky)"</t>
  </si>
  <si>
    <t>"počet vrtů - (2,200+2,035+2,2)/0,25*2,5/0,25=25,7*10,0=257,4kus"</t>
  </si>
  <si>
    <t>"délka vrtů" 257,4*0,5</t>
  </si>
  <si>
    <t>"dolní řada vrtů bude mít délku 1,0 m a bude skloněná 60 od svislIce"</t>
  </si>
  <si>
    <t>"délka vrtů" 25,7*1,0</t>
  </si>
  <si>
    <t>"Injektáž zeminy okolo jímky a pod jímkou "M" materiálem ACRYLINJECT.Předpokádáme vrstvu proinjektovaného materiálu tl. 0,15 m a mezerovitost-30% z."</t>
  </si>
  <si>
    <t xml:space="preserve">"čelní stěna  3,050*3,25*0,150*0,3=2,974m3"</t>
  </si>
  <si>
    <t>"boční stěna 2*2,5*3,25*0,150*0,3=0,731m3"</t>
  </si>
  <si>
    <t xml:space="preserve">"hmotnost  materiálu 3,705*1200,0=4446,0kg"</t>
  </si>
  <si>
    <t>154,400</t>
  </si>
  <si>
    <t>985422131-1</t>
  </si>
  <si>
    <t xml:space="preserve">Injektáž v ŽB kcích  epoxidovou pryskyřicí</t>
  </si>
  <si>
    <t>217814038</t>
  </si>
  <si>
    <t>"Injektáž betonové základové desky jímky "M" epoxidovou pryskyřicí , (předpokládaná mezerovitost 10 %) - Sikadur-52 Injection"</t>
  </si>
  <si>
    <t>1,85*2,25</t>
  </si>
  <si>
    <t>985564214-1</t>
  </si>
  <si>
    <t xml:space="preserve">Vláknité kotvy ARMOBET BW, včetně rozpínavé malty SUPERFIX TH pro vlepení kotev,  D+M</t>
  </si>
  <si>
    <t>1312039298</t>
  </si>
  <si>
    <t>"Rozpínavá malta SUPERFIX TH f pro vlepení vláknitých kotev, ARMOBET BW do vrtů"</t>
  </si>
  <si>
    <t>"hmotnost 29,799*1,90=56,618kg"</t>
  </si>
  <si>
    <t>"počet kusů kotev ARMOBET BW"1559+1825+131</t>
  </si>
  <si>
    <t>-944919803</t>
  </si>
  <si>
    <t>-1185112015</t>
  </si>
  <si>
    <t>59,35*20 'Přepočtené koeficientem množství</t>
  </si>
  <si>
    <t>223886832</t>
  </si>
  <si>
    <t>-538036056</t>
  </si>
  <si>
    <t>59,35*9 'Přepočtené koeficientem množství</t>
  </si>
  <si>
    <t>-1422604678</t>
  </si>
  <si>
    <t>0,979+0,160+0,075+1,054+14,759+12,603+1,075</t>
  </si>
  <si>
    <t>-943794393</t>
  </si>
  <si>
    <t>59,350-30,705</t>
  </si>
  <si>
    <t>992368445</t>
  </si>
  <si>
    <t>49</t>
  </si>
  <si>
    <t>-1820795256</t>
  </si>
  <si>
    <t>38,392*2 'Přepočtené koeficientem množství</t>
  </si>
  <si>
    <t>711</t>
  </si>
  <si>
    <t>Izolace proti vodě, vlhkosti a plynům</t>
  </si>
  <si>
    <t>50</t>
  </si>
  <si>
    <t>711191001</t>
  </si>
  <si>
    <t>Provedení adhezního můstku na vodorovné ploše</t>
  </si>
  <si>
    <t>1526366503</t>
  </si>
  <si>
    <t>"Adhezní můstek DENSOCRETE 111 - tl. 1 mm (2,1 kg/m2) - podlahy, použije se na podlaze v místech, kde se provede lokální oprava povrchu"</t>
  </si>
  <si>
    <t>"(předpokládáme 20 % plochy podlah)"72,140</t>
  </si>
  <si>
    <t>51</t>
  </si>
  <si>
    <t>711191011</t>
  </si>
  <si>
    <t>Provedení adhezního můstku na svislé ploše</t>
  </si>
  <si>
    <t>-553072211</t>
  </si>
  <si>
    <t>"Lokální sanace povrchu zdiva (stěny jímky "M") - adhezní můstek, DENSOCRETE 111 v tl. 1 mm (1,2 kg/m2); předpokládáme sanaci 20 % porchů"</t>
  </si>
  <si>
    <t>0,2*16,088</t>
  </si>
  <si>
    <t>52</t>
  </si>
  <si>
    <t>58581220</t>
  </si>
  <si>
    <t>můstek adhezní DENSOCRETE 111</t>
  </si>
  <si>
    <t>-1312818020</t>
  </si>
  <si>
    <t>72,140+3,218</t>
  </si>
  <si>
    <t>75,358*2,25 'Přepočtené koeficientem množství</t>
  </si>
  <si>
    <t>53</t>
  </si>
  <si>
    <t>998711101</t>
  </si>
  <si>
    <t>Přesun hmot tonážní pro izolace proti vodě, vlhkosti a plynům v objektech výšky do 6 m</t>
  </si>
  <si>
    <t>-619636563</t>
  </si>
  <si>
    <t>54</t>
  </si>
  <si>
    <t>998711181</t>
  </si>
  <si>
    <t>Příplatek k přesunu hmot tonážní 711 prováděný bez použití mechanizace</t>
  </si>
  <si>
    <t>-1379753261</t>
  </si>
  <si>
    <t>781</t>
  </si>
  <si>
    <t>Dokončovací práce - obklady</t>
  </si>
  <si>
    <t>55</t>
  </si>
  <si>
    <t>781471921-1</t>
  </si>
  <si>
    <t xml:space="preserve">Oprava obkladu z obkladaček keramických </t>
  </si>
  <si>
    <t>-1728164975</t>
  </si>
  <si>
    <t>"Oprava obkladu na povrchu bazenu- v místech opravovaných prostupů potrubí skrz stěnu bazenu (celkem 11 prostupů).</t>
  </si>
  <si>
    <t>56</t>
  </si>
  <si>
    <t>59761071-1</t>
  </si>
  <si>
    <t xml:space="preserve">obklad keramický </t>
  </si>
  <si>
    <t>-1084726124</t>
  </si>
  <si>
    <t>1,162</t>
  </si>
  <si>
    <t>1,162*1,1 'Přepočtené koeficientem množství</t>
  </si>
  <si>
    <t>57</t>
  </si>
  <si>
    <t>998781101</t>
  </si>
  <si>
    <t>Přesun hmot tonážní pro obklady keramické v objektech v do 6 m</t>
  </si>
  <si>
    <t>-741748930</t>
  </si>
  <si>
    <t>58</t>
  </si>
  <si>
    <t>998781181</t>
  </si>
  <si>
    <t>Příplatek k přesunu hmot tonážní 781 prováděný bez použití mechanizace</t>
  </si>
  <si>
    <t>-1743282136</t>
  </si>
  <si>
    <t>783</t>
  </si>
  <si>
    <t>Dokončovací práce - nátěry</t>
  </si>
  <si>
    <t>59</t>
  </si>
  <si>
    <t>783823101</t>
  </si>
  <si>
    <t>Penetrační akrylátový nátěr hladkých betonových povrchů</t>
  </si>
  <si>
    <t>-1741456918</t>
  </si>
  <si>
    <t>"Penetrační nátěr BETOSIL fixativ - 1 vrstva, 0,15 kg/m2, stropy"</t>
  </si>
  <si>
    <t>"nátěrem se opatří veškerá plocha stropů a stěn"</t>
  </si>
  <si>
    <t>"Penetrační nátěr BETOSIL fixativ - 1 vrstva, 0,15 kg/m2, stěny"</t>
  </si>
  <si>
    <t>"chodba okolo bazenu - stěny bazenu"86,567</t>
  </si>
  <si>
    <t>"chodba okolo bazenu - vnější stěny" 157,080</t>
  </si>
  <si>
    <t>"chodba k rozvodně vody a tepla"451,739</t>
  </si>
  <si>
    <t>345,337+771,781</t>
  </si>
  <si>
    <t>60</t>
  </si>
  <si>
    <t>783823101-1</t>
  </si>
  <si>
    <t>Nátěr hladkých betonových povrchů</t>
  </si>
  <si>
    <t>782375569</t>
  </si>
  <si>
    <t>"Ochranný nátěr BETOSIL W - 2 vrstvy po 0,200 kg/m2, stropy"</t>
  </si>
  <si>
    <t>2*345,337</t>
  </si>
  <si>
    <t>771,781*2</t>
  </si>
  <si>
    <t>690,674+1543,562</t>
  </si>
  <si>
    <t>61</t>
  </si>
  <si>
    <t>783827123-1</t>
  </si>
  <si>
    <t xml:space="preserve">Základní  jednonásobný silikátový nátěr omítek</t>
  </si>
  <si>
    <t>711467706</t>
  </si>
  <si>
    <t>"Základní silikátový nátěr na zděné stěny SANOFIX SILIKAT fixativ W -2 vrstvy po 0,150 kg/m2"</t>
  </si>
  <si>
    <t>2*16,088</t>
  </si>
  <si>
    <t>62</t>
  </si>
  <si>
    <t>783827123-2</t>
  </si>
  <si>
    <t>Krycí jednonásobný silikátový nátěr omítek</t>
  </si>
  <si>
    <t>-1692035380</t>
  </si>
  <si>
    <t>"Základní silikátový nátěr na zděné stěny SANOFIX SILIKAT fixativ W -2 vrstvy po 0,400 kg/m2"</t>
  </si>
  <si>
    <t>63</t>
  </si>
  <si>
    <t>783937151-1</t>
  </si>
  <si>
    <t>Krycí jednonásobný nátěr betonové podlahy</t>
  </si>
  <si>
    <t>67654759</t>
  </si>
  <si>
    <t>"Ochranný nátěr EXTRAFIN - podlahy, nátěr se provede na veškerých plochách podlah a na navazujícím pruhu"</t>
  </si>
  <si>
    <t>"stěn na výšku 100 mm"</t>
  </si>
  <si>
    <t>"provede se ve třech vrstvách 0,300 + 0,250 + 0,250 = 0,800 kg/m2"</t>
  </si>
  <si>
    <t>3*360,699</t>
  </si>
  <si>
    <t>64</t>
  </si>
  <si>
    <t>789111172</t>
  </si>
  <si>
    <t>Čištění ocelových konstrukcí na stupeň Sa 2,5</t>
  </si>
  <si>
    <t>-512824007</t>
  </si>
  <si>
    <t>"Oprava povrchové ochrany ponechaných stávajících ocelových prvků -očištění na stupeň čistoty Sa 2,5 "</t>
  </si>
  <si>
    <t xml:space="preserve">"předpokládaná plocha"30,0 </t>
  </si>
  <si>
    <t>65</t>
  </si>
  <si>
    <t>789121172-1</t>
  </si>
  <si>
    <t>Čištění prutů stávající výztuže na stupeň Sa 2,5</t>
  </si>
  <si>
    <t>2142737472</t>
  </si>
  <si>
    <t>"očištění výztuže na 50 % plochy stropů s stěn)"</t>
  </si>
  <si>
    <t>"plocha (345,337+771,789)*0,50=558,563m2"</t>
  </si>
  <si>
    <t>"strana odpovídajícího čtverce 23,634m"</t>
  </si>
  <si>
    <t>"počet prutů v jednom směru 94,536 "</t>
  </si>
  <si>
    <t>"délka prutů celkem 2*94,536*23,634=4468,50m "</t>
  </si>
  <si>
    <t>"plocha povrchu na 1 bm 0,0314 m2/m"</t>
  </si>
  <si>
    <t xml:space="preserve">"plocha  celkem"0,031*4468,50</t>
  </si>
  <si>
    <t>66</t>
  </si>
  <si>
    <t>789325211</t>
  </si>
  <si>
    <t xml:space="preserve">Nátěr ocelových konstrukcí  dvousložkový epoxidový </t>
  </si>
  <si>
    <t>1006451429</t>
  </si>
  <si>
    <t>"Oprava povrchové ochrany ponechaných stávajících ocelových prvků -epoxidový nátěr 2 x0,300 mm"</t>
  </si>
  <si>
    <t>OST</t>
  </si>
  <si>
    <t>Ostatní</t>
  </si>
  <si>
    <t>67</t>
  </si>
  <si>
    <t>Trubky TR. 80/205 mm z korozivzdorné oceli třídy 1.4301 - chráničky , D+M</t>
  </si>
  <si>
    <t>1459669494</t>
  </si>
  <si>
    <t>"Trubky TR. 80/205 mm z korozivzdorné oceli třídy 1.4301 - chráničky , pro potrubí vedené prostupy skrz stěny bazénu; včetně podélného"</t>
  </si>
  <si>
    <t>"rozříznutí na dvě poloviny a opětovného slepení epoxidovým lepidlem"</t>
  </si>
  <si>
    <t>"11*4,776*0,950=49,909kg"1</t>
  </si>
  <si>
    <t>68</t>
  </si>
  <si>
    <t>OST1</t>
  </si>
  <si>
    <t>Přeložení elektroinstalace, D+M</t>
  </si>
  <si>
    <t>-1088902427</t>
  </si>
  <si>
    <t>"cca 220 m vedení, 25 svítidel, drobný materiál-vypínače, krabice"</t>
  </si>
  <si>
    <t>69</t>
  </si>
  <si>
    <t>OST2</t>
  </si>
  <si>
    <t>Nové ocelové prvky pro uložení potrubí, včetně PKO, kotvení a přeložení potrubí, D+M</t>
  </si>
  <si>
    <t>138420137</t>
  </si>
  <si>
    <t>"včetně drobných ocelových prvků, které se nacházejí v dotčené oblasti a bude nutno je nahradit"</t>
  </si>
  <si>
    <t>"předpokládaná plocha povrchu ocelových konstrukcí je 100 m2 (očištění na stupeň čistoty Sa 2,5 a epox. nátěr 2 x 0,300mm"</t>
  </si>
  <si>
    <t>2,5</t>
  </si>
  <si>
    <t>03 - Vedlejší rozpočtové náklady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</si>
  <si>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</si>
  <si>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</si>
  <si>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</si>
  <si>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</si>
  <si>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VRN9 - Ostatní náklady</t>
  </si>
  <si>
    <t>VRN3</t>
  </si>
  <si>
    <t>030001000</t>
  </si>
  <si>
    <t>1024</t>
  </si>
  <si>
    <t>-1996285483</t>
  </si>
  <si>
    <t>VRN4</t>
  </si>
  <si>
    <t>Inženýrská činnost</t>
  </si>
  <si>
    <t>043002000</t>
  </si>
  <si>
    <t>Zkoušky a ostatní měření</t>
  </si>
  <si>
    <t>-110082933</t>
  </si>
  <si>
    <t>"Průkazní a kontrolní zkoušky betonu - ověření vlivu přísad"1</t>
  </si>
  <si>
    <t>VRN6</t>
  </si>
  <si>
    <t>063503000</t>
  </si>
  <si>
    <t>Práce ve stísněném prostoru</t>
  </si>
  <si>
    <t>1543724478</t>
  </si>
  <si>
    <t>VRN9</t>
  </si>
  <si>
    <t>094002000</t>
  </si>
  <si>
    <t>Ostatní náklady související s výstavbou</t>
  </si>
  <si>
    <t>-1573755341</t>
  </si>
  <si>
    <t>"Vyčištění vnitřního prostoru sloupů"</t>
  </si>
  <si>
    <t>"Vysušení konstrukcí"1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</si>
</sst>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2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4" fontId="2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3" fillId="0" borderId="0" xfId="0" applyNumberFormat="1" applyFont="1" applyAlignment="1" applyProtection="1">
      <alignment vertical="center"/>
    </xf>
    <xf numFmtId="0" fontId="24" fillId="0" borderId="0" xfId="0" applyFont="1" applyAlignment="1">
      <alignment horizontal="center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5" fillId="4" borderId="0" xfId="0" applyFont="1" applyFill="1" applyAlignment="1" applyProtection="1">
      <alignment horizontal="left" vertical="center"/>
    </xf>
    <xf numFmtId="4" fontId="25" fillId="4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hidden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32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51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52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53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54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53</v>
      </c>
      <c r="AI60" s="43"/>
      <c r="AJ60" s="43"/>
      <c r="AK60" s="43"/>
      <c r="AL60" s="43"/>
      <c r="AM60" s="65" t="s">
        <v>54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55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56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53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54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53</v>
      </c>
      <c r="AI75" s="43"/>
      <c r="AJ75" s="43"/>
      <c r="AK75" s="43"/>
      <c r="AL75" s="43"/>
      <c r="AM75" s="65" t="s">
        <v>54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57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01-2020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1.základní škola Hořovice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Hořovice - Komenského 1245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2. 1. 2020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1.základní škola Hořovice, 268 01 Hořovice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31</v>
      </c>
      <c r="AJ89" s="41"/>
      <c r="AK89" s="41"/>
      <c r="AL89" s="41"/>
      <c r="AM89" s="81" t="str">
        <f>IF(E17="","",E17)</f>
        <v>Ing. Roman Šafář</v>
      </c>
      <c r="AN89" s="72"/>
      <c r="AO89" s="72"/>
      <c r="AP89" s="72"/>
      <c r="AQ89" s="41"/>
      <c r="AR89" s="45"/>
      <c r="AS89" s="82" t="s">
        <v>58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29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59</v>
      </c>
      <c r="D92" s="95"/>
      <c r="E92" s="95"/>
      <c r="F92" s="95"/>
      <c r="G92" s="95"/>
      <c r="H92" s="96"/>
      <c r="I92" s="97" t="s">
        <v>60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61</v>
      </c>
      <c r="AH92" s="95"/>
      <c r="AI92" s="95"/>
      <c r="AJ92" s="95"/>
      <c r="AK92" s="95"/>
      <c r="AL92" s="95"/>
      <c r="AM92" s="95"/>
      <c r="AN92" s="97" t="s">
        <v>62</v>
      </c>
      <c r="AO92" s="95"/>
      <c r="AP92" s="99"/>
      <c r="AQ92" s="100" t="s">
        <v>63</v>
      </c>
      <c r="AR92" s="45"/>
      <c r="AS92" s="101" t="s">
        <v>64</v>
      </c>
      <c r="AT92" s="102" t="s">
        <v>65</v>
      </c>
      <c r="AU92" s="102" t="s">
        <v>66</v>
      </c>
      <c r="AV92" s="102" t="s">
        <v>67</v>
      </c>
      <c r="AW92" s="102" t="s">
        <v>68</v>
      </c>
      <c r="AX92" s="102" t="s">
        <v>69</v>
      </c>
      <c r="AY92" s="102" t="s">
        <v>70</v>
      </c>
      <c r="AZ92" s="102" t="s">
        <v>71</v>
      </c>
      <c r="BA92" s="102" t="s">
        <v>72</v>
      </c>
      <c r="BB92" s="102" t="s">
        <v>73</v>
      </c>
      <c r="BC92" s="102" t="s">
        <v>74</v>
      </c>
      <c r="BD92" s="103" t="s">
        <v>75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76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ROUND(SUM(AG95:AG97),2)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ROUND(SUM(AS95:AS97),2)</f>
        <v>0</v>
      </c>
      <c r="AT94" s="115">
        <f>ROUND(SUM(AV94:AW94),2)</f>
        <v>0</v>
      </c>
      <c r="AU94" s="116">
        <f>ROUND(SUM(AU95:AU97),5)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ROUND(SUM(AZ95:AZ97),2)</f>
        <v>0</v>
      </c>
      <c r="BA94" s="115">
        <f>ROUND(SUM(BA95:BA97),2)</f>
        <v>0</v>
      </c>
      <c r="BB94" s="115">
        <f>ROUND(SUM(BB95:BB97),2)</f>
        <v>0</v>
      </c>
      <c r="BC94" s="115">
        <f>ROUND(SUM(BC95:BC97),2)</f>
        <v>0</v>
      </c>
      <c r="BD94" s="117">
        <f>ROUND(SUM(BD95:BD97),2)</f>
        <v>0</v>
      </c>
      <c r="BE94" s="6"/>
      <c r="BS94" s="118" t="s">
        <v>77</v>
      </c>
      <c r="BT94" s="118" t="s">
        <v>78</v>
      </c>
      <c r="BU94" s="119" t="s">
        <v>79</v>
      </c>
      <c r="BV94" s="118" t="s">
        <v>80</v>
      </c>
      <c r="BW94" s="118" t="s">
        <v>5</v>
      </c>
      <c r="BX94" s="118" t="s">
        <v>81</v>
      </c>
      <c r="CL94" s="118" t="s">
        <v>1</v>
      </c>
    </row>
    <row r="95" s="7" customFormat="1" ht="16.5" customHeight="1">
      <c r="A95" s="120" t="s">
        <v>82</v>
      </c>
      <c r="B95" s="121"/>
      <c r="C95" s="122"/>
      <c r="D95" s="123" t="s">
        <v>83</v>
      </c>
      <c r="E95" s="123"/>
      <c r="F95" s="123"/>
      <c r="G95" s="123"/>
      <c r="H95" s="123"/>
      <c r="I95" s="124"/>
      <c r="J95" s="123" t="s">
        <v>84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'01 - Oprava ocelových slo...'!J32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85</v>
      </c>
      <c r="AR95" s="127"/>
      <c r="AS95" s="128">
        <v>0</v>
      </c>
      <c r="AT95" s="129">
        <f>ROUND(SUM(AV95:AW95),2)</f>
        <v>0</v>
      </c>
      <c r="AU95" s="130">
        <f>'01 - Oprava ocelových slo...'!P137</f>
        <v>0</v>
      </c>
      <c r="AV95" s="129">
        <f>'01 - Oprava ocelových slo...'!J35</f>
        <v>0</v>
      </c>
      <c r="AW95" s="129">
        <f>'01 - Oprava ocelových slo...'!J36</f>
        <v>0</v>
      </c>
      <c r="AX95" s="129">
        <f>'01 - Oprava ocelových slo...'!J37</f>
        <v>0</v>
      </c>
      <c r="AY95" s="129">
        <f>'01 - Oprava ocelových slo...'!J38</f>
        <v>0</v>
      </c>
      <c r="AZ95" s="129">
        <f>'01 - Oprava ocelových slo...'!F35</f>
        <v>0</v>
      </c>
      <c r="BA95" s="129">
        <f>'01 - Oprava ocelových slo...'!F36</f>
        <v>0</v>
      </c>
      <c r="BB95" s="129">
        <f>'01 - Oprava ocelových slo...'!F37</f>
        <v>0</v>
      </c>
      <c r="BC95" s="129">
        <f>'01 - Oprava ocelových slo...'!F38</f>
        <v>0</v>
      </c>
      <c r="BD95" s="131">
        <f>'01 - Oprava ocelových slo...'!F39</f>
        <v>0</v>
      </c>
      <c r="BE95" s="7"/>
      <c r="BT95" s="132" t="s">
        <v>86</v>
      </c>
      <c r="BV95" s="132" t="s">
        <v>80</v>
      </c>
      <c r="BW95" s="132" t="s">
        <v>87</v>
      </c>
      <c r="BX95" s="132" t="s">
        <v>5</v>
      </c>
      <c r="CL95" s="132" t="s">
        <v>1</v>
      </c>
      <c r="CM95" s="132" t="s">
        <v>88</v>
      </c>
    </row>
    <row r="96" s="7" customFormat="1" ht="16.5" customHeight="1">
      <c r="A96" s="120" t="s">
        <v>82</v>
      </c>
      <c r="B96" s="121"/>
      <c r="C96" s="122"/>
      <c r="D96" s="123" t="s">
        <v>89</v>
      </c>
      <c r="E96" s="123"/>
      <c r="F96" s="123"/>
      <c r="G96" s="123"/>
      <c r="H96" s="123"/>
      <c r="I96" s="124"/>
      <c r="J96" s="123" t="s">
        <v>90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'02 - Oprava ŽB konstrukcí...'!J32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85</v>
      </c>
      <c r="AR96" s="127"/>
      <c r="AS96" s="128">
        <v>0</v>
      </c>
      <c r="AT96" s="129">
        <f>ROUND(SUM(AV96:AW96),2)</f>
        <v>0</v>
      </c>
      <c r="AU96" s="130">
        <f>'02 - Oprava ŽB konstrukcí...'!P138</f>
        <v>0</v>
      </c>
      <c r="AV96" s="129">
        <f>'02 - Oprava ŽB konstrukcí...'!J35</f>
        <v>0</v>
      </c>
      <c r="AW96" s="129">
        <f>'02 - Oprava ŽB konstrukcí...'!J36</f>
        <v>0</v>
      </c>
      <c r="AX96" s="129">
        <f>'02 - Oprava ŽB konstrukcí...'!J37</f>
        <v>0</v>
      </c>
      <c r="AY96" s="129">
        <f>'02 - Oprava ŽB konstrukcí...'!J38</f>
        <v>0</v>
      </c>
      <c r="AZ96" s="129">
        <f>'02 - Oprava ŽB konstrukcí...'!F35</f>
        <v>0</v>
      </c>
      <c r="BA96" s="129">
        <f>'02 - Oprava ŽB konstrukcí...'!F36</f>
        <v>0</v>
      </c>
      <c r="BB96" s="129">
        <f>'02 - Oprava ŽB konstrukcí...'!F37</f>
        <v>0</v>
      </c>
      <c r="BC96" s="129">
        <f>'02 - Oprava ŽB konstrukcí...'!F38</f>
        <v>0</v>
      </c>
      <c r="BD96" s="131">
        <f>'02 - Oprava ŽB konstrukcí...'!F39</f>
        <v>0</v>
      </c>
      <c r="BE96" s="7"/>
      <c r="BT96" s="132" t="s">
        <v>86</v>
      </c>
      <c r="BV96" s="132" t="s">
        <v>80</v>
      </c>
      <c r="BW96" s="132" t="s">
        <v>91</v>
      </c>
      <c r="BX96" s="132" t="s">
        <v>5</v>
      </c>
      <c r="CL96" s="132" t="s">
        <v>1</v>
      </c>
      <c r="CM96" s="132" t="s">
        <v>88</v>
      </c>
    </row>
    <row r="97" s="7" customFormat="1" ht="16.5" customHeight="1">
      <c r="A97" s="120" t="s">
        <v>82</v>
      </c>
      <c r="B97" s="121"/>
      <c r="C97" s="122"/>
      <c r="D97" s="123" t="s">
        <v>92</v>
      </c>
      <c r="E97" s="123"/>
      <c r="F97" s="123"/>
      <c r="G97" s="123"/>
      <c r="H97" s="123"/>
      <c r="I97" s="124"/>
      <c r="J97" s="123" t="s">
        <v>93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'03 - Vedlejší rozpočtové ...'!J32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85</v>
      </c>
      <c r="AR97" s="127"/>
      <c r="AS97" s="133">
        <v>0</v>
      </c>
      <c r="AT97" s="134">
        <f>ROUND(SUM(AV97:AW97),2)</f>
        <v>0</v>
      </c>
      <c r="AU97" s="135">
        <f>'03 - Vedlejší rozpočtové ...'!P131</f>
        <v>0</v>
      </c>
      <c r="AV97" s="134">
        <f>'03 - Vedlejší rozpočtové ...'!J35</f>
        <v>0</v>
      </c>
      <c r="AW97" s="134">
        <f>'03 - Vedlejší rozpočtové ...'!J36</f>
        <v>0</v>
      </c>
      <c r="AX97" s="134">
        <f>'03 - Vedlejší rozpočtové ...'!J37</f>
        <v>0</v>
      </c>
      <c r="AY97" s="134">
        <f>'03 - Vedlejší rozpočtové ...'!J38</f>
        <v>0</v>
      </c>
      <c r="AZ97" s="134">
        <f>'03 - Vedlejší rozpočtové ...'!F35</f>
        <v>0</v>
      </c>
      <c r="BA97" s="134">
        <f>'03 - Vedlejší rozpočtové ...'!F36</f>
        <v>0</v>
      </c>
      <c r="BB97" s="134">
        <f>'03 - Vedlejší rozpočtové ...'!F37</f>
        <v>0</v>
      </c>
      <c r="BC97" s="134">
        <f>'03 - Vedlejší rozpočtové ...'!F38</f>
        <v>0</v>
      </c>
      <c r="BD97" s="136">
        <f>'03 - Vedlejší rozpočtové ...'!F39</f>
        <v>0</v>
      </c>
      <c r="BE97" s="7"/>
      <c r="BT97" s="132" t="s">
        <v>86</v>
      </c>
      <c r="BV97" s="132" t="s">
        <v>80</v>
      </c>
      <c r="BW97" s="132" t="s">
        <v>94</v>
      </c>
      <c r="BX97" s="132" t="s">
        <v>5</v>
      </c>
      <c r="CL97" s="132" t="s">
        <v>1</v>
      </c>
      <c r="CM97" s="132" t="s">
        <v>88</v>
      </c>
    </row>
    <row r="98" s="2" customFormat="1" ht="30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  <c r="AN99" s="68"/>
      <c r="AO99" s="68"/>
      <c r="AP99" s="68"/>
      <c r="AQ99" s="68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</sheetData>
  <sheetProtection sheet="1" formatColumns="0" formatRows="0" objects="1" scenarios="1" spinCount="100000" saltValue="ML+Tj46kD8hxJhqCW8wlZI6/n49Ed0ajJSXzOlxcEdMID1Jy/qXyPrGjDTAUP/KF7RdK+7G/ARKM0BVJKU/s7g==" hashValue="2x6UG4KBI/F1deZ2zZHqXdcMwlEClvpVUl7l76GcaDT1Bt4WA/sjT2bhssiljPm5RA51z+HscU7zlP33AJk4fw==" algorithmName="SHA-512" password="CC35"/>
  <mergeCells count="50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G94:AM94"/>
    <mergeCell ref="AN94:AP94"/>
    <mergeCell ref="C92:G92"/>
    <mergeCell ref="I92:AF92"/>
    <mergeCell ref="D95:H95"/>
    <mergeCell ref="J95:AF95"/>
    <mergeCell ref="D96:H96"/>
    <mergeCell ref="J96:AF96"/>
    <mergeCell ref="D97:H97"/>
    <mergeCell ref="J97:AF97"/>
  </mergeCells>
  <hyperlinks>
    <hyperlink ref="A95" location="'01 - Oprava ocelových slo...'!C2" display="/"/>
    <hyperlink ref="A96" location="'02 - Oprava ŽB konstrukcí...'!C2" display="/"/>
    <hyperlink ref="A97" location="'03 - Vedlejší rozpočtové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7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88</v>
      </c>
    </row>
    <row r="4" s="1" customFormat="1" ht="24.96" customHeight="1">
      <c r="B4" s="21"/>
      <c r="D4" s="141" t="s">
        <v>95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1.základní škola Hořovice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96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97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2. 1. 2020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27</v>
      </c>
      <c r="F15" s="39"/>
      <c r="G15" s="39"/>
      <c r="H15" s="39"/>
      <c r="I15" s="148" t="s">
        <v>28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8" t="s">
        <v>25</v>
      </c>
      <c r="J20" s="147" t="s">
        <v>32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33</v>
      </c>
      <c r="F21" s="39"/>
      <c r="G21" s="39"/>
      <c r="H21" s="39"/>
      <c r="I21" s="148" t="s">
        <v>28</v>
      </c>
      <c r="J21" s="147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35</v>
      </c>
      <c r="E23" s="39"/>
      <c r="F23" s="39"/>
      <c r="G23" s="39"/>
      <c r="H23" s="39"/>
      <c r="I23" s="148" t="s">
        <v>25</v>
      </c>
      <c r="J23" s="147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tr">
        <f>IF('Rekapitulace stavby'!E20="","",'Rekapitulace stavby'!E20)</f>
        <v xml:space="preserve"> </v>
      </c>
      <c r="F24" s="39"/>
      <c r="G24" s="39"/>
      <c r="H24" s="39"/>
      <c r="I24" s="148" t="s">
        <v>28</v>
      </c>
      <c r="J24" s="147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37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147" t="s">
        <v>98</v>
      </c>
      <c r="E30" s="39"/>
      <c r="F30" s="39"/>
      <c r="G30" s="39"/>
      <c r="H30" s="39"/>
      <c r="I30" s="145"/>
      <c r="J30" s="157">
        <f>J96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58" t="s">
        <v>99</v>
      </c>
      <c r="E31" s="39"/>
      <c r="F31" s="39"/>
      <c r="G31" s="39"/>
      <c r="H31" s="39"/>
      <c r="I31" s="145"/>
      <c r="J31" s="157">
        <f>J110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9" t="s">
        <v>38</v>
      </c>
      <c r="E32" s="39"/>
      <c r="F32" s="39"/>
      <c r="G32" s="39"/>
      <c r="H32" s="39"/>
      <c r="I32" s="145"/>
      <c r="J32" s="160">
        <f>ROUND(J30 + J31,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5"/>
      <c r="E33" s="155"/>
      <c r="F33" s="155"/>
      <c r="G33" s="155"/>
      <c r="H33" s="155"/>
      <c r="I33" s="156"/>
      <c r="J33" s="155"/>
      <c r="K33" s="155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1" t="s">
        <v>40</v>
      </c>
      <c r="G34" s="39"/>
      <c r="H34" s="39"/>
      <c r="I34" s="162" t="s">
        <v>39</v>
      </c>
      <c r="J34" s="161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42</v>
      </c>
      <c r="E35" s="143" t="s">
        <v>43</v>
      </c>
      <c r="F35" s="164">
        <f>ROUND((SUM(BE110:BE117) + SUM(BE137:BE317)),  2)</f>
        <v>0</v>
      </c>
      <c r="G35" s="39"/>
      <c r="H35" s="39"/>
      <c r="I35" s="165">
        <v>0.20999999999999999</v>
      </c>
      <c r="J35" s="164">
        <f>ROUND(((SUM(BE110:BE117) + SUM(BE137:BE317))*I35),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64">
        <f>ROUND((SUM(BF110:BF117) + SUM(BF137:BF317)),  2)</f>
        <v>0</v>
      </c>
      <c r="G36" s="39"/>
      <c r="H36" s="39"/>
      <c r="I36" s="165">
        <v>0.14999999999999999</v>
      </c>
      <c r="J36" s="164">
        <f>ROUND(((SUM(BF110:BF117) + SUM(BF137:BF317))*I36),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64">
        <f>ROUND((SUM(BG110:BG117) + SUM(BG137:BG317)),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64">
        <f>ROUND((SUM(BH110:BH117) + SUM(BH137:BH317)),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64">
        <f>ROUND((SUM(BI110:BI117) + SUM(BI137:BI317)),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71"/>
      <c r="J41" s="172">
        <f>SUM(J32:J39)</f>
        <v>0</v>
      </c>
      <c r="K41" s="173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145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4" t="s">
        <v>51</v>
      </c>
      <c r="E50" s="175"/>
      <c r="F50" s="175"/>
      <c r="G50" s="174" t="s">
        <v>52</v>
      </c>
      <c r="H50" s="175"/>
      <c r="I50" s="176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7" t="s">
        <v>53</v>
      </c>
      <c r="E61" s="178"/>
      <c r="F61" s="179" t="s">
        <v>54</v>
      </c>
      <c r="G61" s="177" t="s">
        <v>53</v>
      </c>
      <c r="H61" s="178"/>
      <c r="I61" s="180"/>
      <c r="J61" s="181" t="s">
        <v>54</v>
      </c>
      <c r="K61" s="17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55</v>
      </c>
      <c r="E65" s="182"/>
      <c r="F65" s="182"/>
      <c r="G65" s="174" t="s">
        <v>56</v>
      </c>
      <c r="H65" s="182"/>
      <c r="I65" s="183"/>
      <c r="J65" s="182"/>
      <c r="K65" s="18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7" t="s">
        <v>53</v>
      </c>
      <c r="E76" s="178"/>
      <c r="F76" s="179" t="s">
        <v>54</v>
      </c>
      <c r="G76" s="177" t="s">
        <v>53</v>
      </c>
      <c r="H76" s="178"/>
      <c r="I76" s="180"/>
      <c r="J76" s="181" t="s">
        <v>54</v>
      </c>
      <c r="K76" s="17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4"/>
      <c r="C77" s="185"/>
      <c r="D77" s="185"/>
      <c r="E77" s="185"/>
      <c r="F77" s="185"/>
      <c r="G77" s="185"/>
      <c r="H77" s="185"/>
      <c r="I77" s="186"/>
      <c r="J77" s="185"/>
      <c r="K77" s="185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7"/>
      <c r="C81" s="188"/>
      <c r="D81" s="188"/>
      <c r="E81" s="188"/>
      <c r="F81" s="188"/>
      <c r="G81" s="188"/>
      <c r="H81" s="188"/>
      <c r="I81" s="189"/>
      <c r="J81" s="188"/>
      <c r="K81" s="188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100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90" t="str">
        <f>E7</f>
        <v>1.základní škola Hořovice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96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01 - Oprava ocelových sloupů u bazénu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Hořovice - Komenského 1245</v>
      </c>
      <c r="G89" s="41"/>
      <c r="H89" s="41"/>
      <c r="I89" s="148" t="s">
        <v>22</v>
      </c>
      <c r="J89" s="80" t="str">
        <f>IF(J12="","",J12)</f>
        <v>2. 1. 2020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1.základní škola Hořovice, 268 01 Hořovice</v>
      </c>
      <c r="G91" s="41"/>
      <c r="H91" s="41"/>
      <c r="I91" s="148" t="s">
        <v>31</v>
      </c>
      <c r="J91" s="37" t="str">
        <f>E21</f>
        <v>Ing. Roman Šafář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148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91" t="s">
        <v>101</v>
      </c>
      <c r="D94" s="192"/>
      <c r="E94" s="192"/>
      <c r="F94" s="192"/>
      <c r="G94" s="192"/>
      <c r="H94" s="192"/>
      <c r="I94" s="193"/>
      <c r="J94" s="194" t="s">
        <v>102</v>
      </c>
      <c r="K94" s="192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5" t="s">
        <v>103</v>
      </c>
      <c r="D96" s="41"/>
      <c r="E96" s="41"/>
      <c r="F96" s="41"/>
      <c r="G96" s="41"/>
      <c r="H96" s="41"/>
      <c r="I96" s="145"/>
      <c r="J96" s="111">
        <f>J137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104</v>
      </c>
    </row>
    <row r="97" s="9" customFormat="1" ht="24.96" customHeight="1">
      <c r="A97" s="9"/>
      <c r="B97" s="196"/>
      <c r="C97" s="197"/>
      <c r="D97" s="198" t="s">
        <v>105</v>
      </c>
      <c r="E97" s="199"/>
      <c r="F97" s="199"/>
      <c r="G97" s="199"/>
      <c r="H97" s="199"/>
      <c r="I97" s="200"/>
      <c r="J97" s="201">
        <f>J138</f>
        <v>0</v>
      </c>
      <c r="K97" s="197"/>
      <c r="L97" s="20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3"/>
      <c r="C98" s="204"/>
      <c r="D98" s="205" t="s">
        <v>106</v>
      </c>
      <c r="E98" s="206"/>
      <c r="F98" s="206"/>
      <c r="G98" s="206"/>
      <c r="H98" s="206"/>
      <c r="I98" s="207"/>
      <c r="J98" s="208">
        <f>J139</f>
        <v>0</v>
      </c>
      <c r="K98" s="204"/>
      <c r="L98" s="20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3"/>
      <c r="C99" s="204"/>
      <c r="D99" s="205" t="s">
        <v>107</v>
      </c>
      <c r="E99" s="206"/>
      <c r="F99" s="206"/>
      <c r="G99" s="206"/>
      <c r="H99" s="206"/>
      <c r="I99" s="207"/>
      <c r="J99" s="208">
        <f>J183</f>
        <v>0</v>
      </c>
      <c r="K99" s="204"/>
      <c r="L99" s="20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3"/>
      <c r="C100" s="204"/>
      <c r="D100" s="205" t="s">
        <v>108</v>
      </c>
      <c r="E100" s="206"/>
      <c r="F100" s="206"/>
      <c r="G100" s="206"/>
      <c r="H100" s="206"/>
      <c r="I100" s="207"/>
      <c r="J100" s="208">
        <f>J188</f>
        <v>0</v>
      </c>
      <c r="K100" s="204"/>
      <c r="L100" s="20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3"/>
      <c r="C101" s="204"/>
      <c r="D101" s="205" t="s">
        <v>109</v>
      </c>
      <c r="E101" s="206"/>
      <c r="F101" s="206"/>
      <c r="G101" s="206"/>
      <c r="H101" s="206"/>
      <c r="I101" s="207"/>
      <c r="J101" s="208">
        <f>J192</f>
        <v>0</v>
      </c>
      <c r="K101" s="204"/>
      <c r="L101" s="20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3"/>
      <c r="C102" s="204"/>
      <c r="D102" s="205" t="s">
        <v>110</v>
      </c>
      <c r="E102" s="206"/>
      <c r="F102" s="206"/>
      <c r="G102" s="206"/>
      <c r="H102" s="206"/>
      <c r="I102" s="207"/>
      <c r="J102" s="208">
        <f>J235</f>
        <v>0</v>
      </c>
      <c r="K102" s="204"/>
      <c r="L102" s="20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3"/>
      <c r="C103" s="204"/>
      <c r="D103" s="205" t="s">
        <v>111</v>
      </c>
      <c r="E103" s="206"/>
      <c r="F103" s="206"/>
      <c r="G103" s="206"/>
      <c r="H103" s="206"/>
      <c r="I103" s="207"/>
      <c r="J103" s="208">
        <f>J246</f>
        <v>0</v>
      </c>
      <c r="K103" s="204"/>
      <c r="L103" s="20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96"/>
      <c r="C104" s="197"/>
      <c r="D104" s="198" t="s">
        <v>112</v>
      </c>
      <c r="E104" s="199"/>
      <c r="F104" s="199"/>
      <c r="G104" s="199"/>
      <c r="H104" s="199"/>
      <c r="I104" s="200"/>
      <c r="J104" s="201">
        <f>J250</f>
        <v>0</v>
      </c>
      <c r="K104" s="197"/>
      <c r="L104" s="202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203"/>
      <c r="C105" s="204"/>
      <c r="D105" s="205" t="s">
        <v>113</v>
      </c>
      <c r="E105" s="206"/>
      <c r="F105" s="206"/>
      <c r="G105" s="206"/>
      <c r="H105" s="206"/>
      <c r="I105" s="207"/>
      <c r="J105" s="208">
        <f>J251</f>
        <v>0</v>
      </c>
      <c r="K105" s="204"/>
      <c r="L105" s="20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3"/>
      <c r="C106" s="204"/>
      <c r="D106" s="205" t="s">
        <v>114</v>
      </c>
      <c r="E106" s="206"/>
      <c r="F106" s="206"/>
      <c r="G106" s="206"/>
      <c r="H106" s="206"/>
      <c r="I106" s="207"/>
      <c r="J106" s="208">
        <f>J258</f>
        <v>0</v>
      </c>
      <c r="K106" s="204"/>
      <c r="L106" s="20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3"/>
      <c r="C107" s="204"/>
      <c r="D107" s="205" t="s">
        <v>115</v>
      </c>
      <c r="E107" s="206"/>
      <c r="F107" s="206"/>
      <c r="G107" s="206"/>
      <c r="H107" s="206"/>
      <c r="I107" s="207"/>
      <c r="J107" s="208">
        <f>J270</f>
        <v>0</v>
      </c>
      <c r="K107" s="204"/>
      <c r="L107" s="20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9"/>
      <c r="B108" s="40"/>
      <c r="C108" s="41"/>
      <c r="D108" s="41"/>
      <c r="E108" s="41"/>
      <c r="F108" s="41"/>
      <c r="G108" s="41"/>
      <c r="H108" s="41"/>
      <c r="I108" s="145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9.28" customHeight="1">
      <c r="A110" s="39"/>
      <c r="B110" s="40"/>
      <c r="C110" s="195" t="s">
        <v>116</v>
      </c>
      <c r="D110" s="41"/>
      <c r="E110" s="41"/>
      <c r="F110" s="41"/>
      <c r="G110" s="41"/>
      <c r="H110" s="41"/>
      <c r="I110" s="145"/>
      <c r="J110" s="210">
        <f>ROUND(J111 + J112 + J113 + J114 + J115 + J116,2)</f>
        <v>0</v>
      </c>
      <c r="K110" s="41"/>
      <c r="L110" s="64"/>
      <c r="N110" s="211" t="s">
        <v>42</v>
      </c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8" customHeight="1">
      <c r="A111" s="39"/>
      <c r="B111" s="40"/>
      <c r="C111" s="41"/>
      <c r="D111" s="212" t="s">
        <v>117</v>
      </c>
      <c r="E111" s="213"/>
      <c r="F111" s="213"/>
      <c r="G111" s="41"/>
      <c r="H111" s="41"/>
      <c r="I111" s="145"/>
      <c r="J111" s="214">
        <v>0</v>
      </c>
      <c r="K111" s="41"/>
      <c r="L111" s="215"/>
      <c r="M111" s="216"/>
      <c r="N111" s="217" t="s">
        <v>43</v>
      </c>
      <c r="O111" s="216"/>
      <c r="P111" s="216"/>
      <c r="Q111" s="216"/>
      <c r="R111" s="216"/>
      <c r="S111" s="145"/>
      <c r="T111" s="145"/>
      <c r="U111" s="145"/>
      <c r="V111" s="145"/>
      <c r="W111" s="145"/>
      <c r="X111" s="145"/>
      <c r="Y111" s="145"/>
      <c r="Z111" s="145"/>
      <c r="AA111" s="145"/>
      <c r="AB111" s="145"/>
      <c r="AC111" s="145"/>
      <c r="AD111" s="145"/>
      <c r="AE111" s="145"/>
      <c r="AF111" s="216"/>
      <c r="AG111" s="216"/>
      <c r="AH111" s="216"/>
      <c r="AI111" s="216"/>
      <c r="AJ111" s="216"/>
      <c r="AK111" s="216"/>
      <c r="AL111" s="216"/>
      <c r="AM111" s="216"/>
      <c r="AN111" s="216"/>
      <c r="AO111" s="216"/>
      <c r="AP111" s="216"/>
      <c r="AQ111" s="216"/>
      <c r="AR111" s="216"/>
      <c r="AS111" s="216"/>
      <c r="AT111" s="216"/>
      <c r="AU111" s="216"/>
      <c r="AV111" s="216"/>
      <c r="AW111" s="216"/>
      <c r="AX111" s="216"/>
      <c r="AY111" s="218" t="s">
        <v>118</v>
      </c>
      <c r="AZ111" s="216"/>
      <c r="BA111" s="216"/>
      <c r="BB111" s="216"/>
      <c r="BC111" s="216"/>
      <c r="BD111" s="216"/>
      <c r="BE111" s="219">
        <f>IF(N111="základní",J111,0)</f>
        <v>0</v>
      </c>
      <c r="BF111" s="219">
        <f>IF(N111="snížená",J111,0)</f>
        <v>0</v>
      </c>
      <c r="BG111" s="219">
        <f>IF(N111="zákl. přenesená",J111,0)</f>
        <v>0</v>
      </c>
      <c r="BH111" s="219">
        <f>IF(N111="sníž. přenesená",J111,0)</f>
        <v>0</v>
      </c>
      <c r="BI111" s="219">
        <f>IF(N111="nulová",J111,0)</f>
        <v>0</v>
      </c>
      <c r="BJ111" s="218" t="s">
        <v>86</v>
      </c>
      <c r="BK111" s="216"/>
      <c r="BL111" s="216"/>
      <c r="BM111" s="216"/>
    </row>
    <row r="112" s="2" customFormat="1" ht="18" customHeight="1">
      <c r="A112" s="39"/>
      <c r="B112" s="40"/>
      <c r="C112" s="41"/>
      <c r="D112" s="212" t="s">
        <v>119</v>
      </c>
      <c r="E112" s="213"/>
      <c r="F112" s="213"/>
      <c r="G112" s="41"/>
      <c r="H112" s="41"/>
      <c r="I112" s="145"/>
      <c r="J112" s="214">
        <v>0</v>
      </c>
      <c r="K112" s="41"/>
      <c r="L112" s="215"/>
      <c r="M112" s="216"/>
      <c r="N112" s="217" t="s">
        <v>43</v>
      </c>
      <c r="O112" s="216"/>
      <c r="P112" s="216"/>
      <c r="Q112" s="216"/>
      <c r="R112" s="216"/>
      <c r="S112" s="145"/>
      <c r="T112" s="145"/>
      <c r="U112" s="145"/>
      <c r="V112" s="145"/>
      <c r="W112" s="145"/>
      <c r="X112" s="145"/>
      <c r="Y112" s="145"/>
      <c r="Z112" s="145"/>
      <c r="AA112" s="145"/>
      <c r="AB112" s="145"/>
      <c r="AC112" s="145"/>
      <c r="AD112" s="145"/>
      <c r="AE112" s="145"/>
      <c r="AF112" s="216"/>
      <c r="AG112" s="216"/>
      <c r="AH112" s="216"/>
      <c r="AI112" s="216"/>
      <c r="AJ112" s="216"/>
      <c r="AK112" s="216"/>
      <c r="AL112" s="216"/>
      <c r="AM112" s="216"/>
      <c r="AN112" s="216"/>
      <c r="AO112" s="216"/>
      <c r="AP112" s="216"/>
      <c r="AQ112" s="216"/>
      <c r="AR112" s="216"/>
      <c r="AS112" s="216"/>
      <c r="AT112" s="216"/>
      <c r="AU112" s="216"/>
      <c r="AV112" s="216"/>
      <c r="AW112" s="216"/>
      <c r="AX112" s="216"/>
      <c r="AY112" s="218" t="s">
        <v>118</v>
      </c>
      <c r="AZ112" s="216"/>
      <c r="BA112" s="216"/>
      <c r="BB112" s="216"/>
      <c r="BC112" s="216"/>
      <c r="BD112" s="216"/>
      <c r="BE112" s="219">
        <f>IF(N112="základní",J112,0)</f>
        <v>0</v>
      </c>
      <c r="BF112" s="219">
        <f>IF(N112="snížená",J112,0)</f>
        <v>0</v>
      </c>
      <c r="BG112" s="219">
        <f>IF(N112="zákl. přenesená",J112,0)</f>
        <v>0</v>
      </c>
      <c r="BH112" s="219">
        <f>IF(N112="sníž. přenesená",J112,0)</f>
        <v>0</v>
      </c>
      <c r="BI112" s="219">
        <f>IF(N112="nulová",J112,0)</f>
        <v>0</v>
      </c>
      <c r="BJ112" s="218" t="s">
        <v>86</v>
      </c>
      <c r="BK112" s="216"/>
      <c r="BL112" s="216"/>
      <c r="BM112" s="216"/>
    </row>
    <row r="113" s="2" customFormat="1" ht="18" customHeight="1">
      <c r="A113" s="39"/>
      <c r="B113" s="40"/>
      <c r="C113" s="41"/>
      <c r="D113" s="212" t="s">
        <v>120</v>
      </c>
      <c r="E113" s="213"/>
      <c r="F113" s="213"/>
      <c r="G113" s="41"/>
      <c r="H113" s="41"/>
      <c r="I113" s="145"/>
      <c r="J113" s="214">
        <v>0</v>
      </c>
      <c r="K113" s="41"/>
      <c r="L113" s="215"/>
      <c r="M113" s="216"/>
      <c r="N113" s="217" t="s">
        <v>43</v>
      </c>
      <c r="O113" s="216"/>
      <c r="P113" s="216"/>
      <c r="Q113" s="216"/>
      <c r="R113" s="216"/>
      <c r="S113" s="145"/>
      <c r="T113" s="145"/>
      <c r="U113" s="145"/>
      <c r="V113" s="145"/>
      <c r="W113" s="145"/>
      <c r="X113" s="145"/>
      <c r="Y113" s="145"/>
      <c r="Z113" s="145"/>
      <c r="AA113" s="145"/>
      <c r="AB113" s="145"/>
      <c r="AC113" s="145"/>
      <c r="AD113" s="145"/>
      <c r="AE113" s="145"/>
      <c r="AF113" s="216"/>
      <c r="AG113" s="216"/>
      <c r="AH113" s="216"/>
      <c r="AI113" s="216"/>
      <c r="AJ113" s="216"/>
      <c r="AK113" s="216"/>
      <c r="AL113" s="216"/>
      <c r="AM113" s="216"/>
      <c r="AN113" s="216"/>
      <c r="AO113" s="216"/>
      <c r="AP113" s="216"/>
      <c r="AQ113" s="216"/>
      <c r="AR113" s="216"/>
      <c r="AS113" s="216"/>
      <c r="AT113" s="216"/>
      <c r="AU113" s="216"/>
      <c r="AV113" s="216"/>
      <c r="AW113" s="216"/>
      <c r="AX113" s="216"/>
      <c r="AY113" s="218" t="s">
        <v>118</v>
      </c>
      <c r="AZ113" s="216"/>
      <c r="BA113" s="216"/>
      <c r="BB113" s="216"/>
      <c r="BC113" s="216"/>
      <c r="BD113" s="216"/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218" t="s">
        <v>86</v>
      </c>
      <c r="BK113" s="216"/>
      <c r="BL113" s="216"/>
      <c r="BM113" s="216"/>
    </row>
    <row r="114" s="2" customFormat="1" ht="18" customHeight="1">
      <c r="A114" s="39"/>
      <c r="B114" s="40"/>
      <c r="C114" s="41"/>
      <c r="D114" s="212" t="s">
        <v>121</v>
      </c>
      <c r="E114" s="213"/>
      <c r="F114" s="213"/>
      <c r="G114" s="41"/>
      <c r="H114" s="41"/>
      <c r="I114" s="145"/>
      <c r="J114" s="214">
        <v>0</v>
      </c>
      <c r="K114" s="41"/>
      <c r="L114" s="215"/>
      <c r="M114" s="216"/>
      <c r="N114" s="217" t="s">
        <v>43</v>
      </c>
      <c r="O114" s="216"/>
      <c r="P114" s="216"/>
      <c r="Q114" s="216"/>
      <c r="R114" s="216"/>
      <c r="S114" s="145"/>
      <c r="T114" s="145"/>
      <c r="U114" s="145"/>
      <c r="V114" s="145"/>
      <c r="W114" s="145"/>
      <c r="X114" s="145"/>
      <c r="Y114" s="145"/>
      <c r="Z114" s="145"/>
      <c r="AA114" s="145"/>
      <c r="AB114" s="145"/>
      <c r="AC114" s="145"/>
      <c r="AD114" s="145"/>
      <c r="AE114" s="145"/>
      <c r="AF114" s="216"/>
      <c r="AG114" s="216"/>
      <c r="AH114" s="216"/>
      <c r="AI114" s="216"/>
      <c r="AJ114" s="216"/>
      <c r="AK114" s="216"/>
      <c r="AL114" s="216"/>
      <c r="AM114" s="216"/>
      <c r="AN114" s="216"/>
      <c r="AO114" s="216"/>
      <c r="AP114" s="216"/>
      <c r="AQ114" s="216"/>
      <c r="AR114" s="216"/>
      <c r="AS114" s="216"/>
      <c r="AT114" s="216"/>
      <c r="AU114" s="216"/>
      <c r="AV114" s="216"/>
      <c r="AW114" s="216"/>
      <c r="AX114" s="216"/>
      <c r="AY114" s="218" t="s">
        <v>118</v>
      </c>
      <c r="AZ114" s="216"/>
      <c r="BA114" s="216"/>
      <c r="BB114" s="216"/>
      <c r="BC114" s="216"/>
      <c r="BD114" s="216"/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218" t="s">
        <v>86</v>
      </c>
      <c r="BK114" s="216"/>
      <c r="BL114" s="216"/>
      <c r="BM114" s="216"/>
    </row>
    <row r="115" s="2" customFormat="1" ht="18" customHeight="1">
      <c r="A115" s="39"/>
      <c r="B115" s="40"/>
      <c r="C115" s="41"/>
      <c r="D115" s="212" t="s">
        <v>122</v>
      </c>
      <c r="E115" s="213"/>
      <c r="F115" s="213"/>
      <c r="G115" s="41"/>
      <c r="H115" s="41"/>
      <c r="I115" s="145"/>
      <c r="J115" s="214">
        <v>0</v>
      </c>
      <c r="K115" s="41"/>
      <c r="L115" s="215"/>
      <c r="M115" s="216"/>
      <c r="N115" s="217" t="s">
        <v>43</v>
      </c>
      <c r="O115" s="216"/>
      <c r="P115" s="216"/>
      <c r="Q115" s="216"/>
      <c r="R115" s="216"/>
      <c r="S115" s="145"/>
      <c r="T115" s="145"/>
      <c r="U115" s="145"/>
      <c r="V115" s="145"/>
      <c r="W115" s="145"/>
      <c r="X115" s="145"/>
      <c r="Y115" s="145"/>
      <c r="Z115" s="145"/>
      <c r="AA115" s="145"/>
      <c r="AB115" s="145"/>
      <c r="AC115" s="145"/>
      <c r="AD115" s="145"/>
      <c r="AE115" s="145"/>
      <c r="AF115" s="216"/>
      <c r="AG115" s="216"/>
      <c r="AH115" s="216"/>
      <c r="AI115" s="216"/>
      <c r="AJ115" s="216"/>
      <c r="AK115" s="216"/>
      <c r="AL115" s="216"/>
      <c r="AM115" s="216"/>
      <c r="AN115" s="216"/>
      <c r="AO115" s="216"/>
      <c r="AP115" s="216"/>
      <c r="AQ115" s="216"/>
      <c r="AR115" s="216"/>
      <c r="AS115" s="216"/>
      <c r="AT115" s="216"/>
      <c r="AU115" s="216"/>
      <c r="AV115" s="216"/>
      <c r="AW115" s="216"/>
      <c r="AX115" s="216"/>
      <c r="AY115" s="218" t="s">
        <v>118</v>
      </c>
      <c r="AZ115" s="216"/>
      <c r="BA115" s="216"/>
      <c r="BB115" s="216"/>
      <c r="BC115" s="216"/>
      <c r="BD115" s="216"/>
      <c r="BE115" s="219">
        <f>IF(N115="základní",J115,0)</f>
        <v>0</v>
      </c>
      <c r="BF115" s="219">
        <f>IF(N115="snížená",J115,0)</f>
        <v>0</v>
      </c>
      <c r="BG115" s="219">
        <f>IF(N115="zákl. přenesená",J115,0)</f>
        <v>0</v>
      </c>
      <c r="BH115" s="219">
        <f>IF(N115="sníž. přenesená",J115,0)</f>
        <v>0</v>
      </c>
      <c r="BI115" s="219">
        <f>IF(N115="nulová",J115,0)</f>
        <v>0</v>
      </c>
      <c r="BJ115" s="218" t="s">
        <v>86</v>
      </c>
      <c r="BK115" s="216"/>
      <c r="BL115" s="216"/>
      <c r="BM115" s="216"/>
    </row>
    <row r="116" s="2" customFormat="1" ht="18" customHeight="1">
      <c r="A116" s="39"/>
      <c r="B116" s="40"/>
      <c r="C116" s="41"/>
      <c r="D116" s="213" t="s">
        <v>123</v>
      </c>
      <c r="E116" s="41"/>
      <c r="F116" s="41"/>
      <c r="G116" s="41"/>
      <c r="H116" s="41"/>
      <c r="I116" s="145"/>
      <c r="J116" s="214">
        <f>ROUND(J30*T116,2)</f>
        <v>0</v>
      </c>
      <c r="K116" s="41"/>
      <c r="L116" s="215"/>
      <c r="M116" s="216"/>
      <c r="N116" s="217" t="s">
        <v>43</v>
      </c>
      <c r="O116" s="216"/>
      <c r="P116" s="216"/>
      <c r="Q116" s="216"/>
      <c r="R116" s="216"/>
      <c r="S116" s="145"/>
      <c r="T116" s="145"/>
      <c r="U116" s="145"/>
      <c r="V116" s="145"/>
      <c r="W116" s="145"/>
      <c r="X116" s="145"/>
      <c r="Y116" s="145"/>
      <c r="Z116" s="145"/>
      <c r="AA116" s="145"/>
      <c r="AB116" s="145"/>
      <c r="AC116" s="145"/>
      <c r="AD116" s="145"/>
      <c r="AE116" s="145"/>
      <c r="AF116" s="216"/>
      <c r="AG116" s="216"/>
      <c r="AH116" s="216"/>
      <c r="AI116" s="216"/>
      <c r="AJ116" s="216"/>
      <c r="AK116" s="216"/>
      <c r="AL116" s="216"/>
      <c r="AM116" s="216"/>
      <c r="AN116" s="216"/>
      <c r="AO116" s="216"/>
      <c r="AP116" s="216"/>
      <c r="AQ116" s="216"/>
      <c r="AR116" s="216"/>
      <c r="AS116" s="216"/>
      <c r="AT116" s="216"/>
      <c r="AU116" s="216"/>
      <c r="AV116" s="216"/>
      <c r="AW116" s="216"/>
      <c r="AX116" s="216"/>
      <c r="AY116" s="218" t="s">
        <v>124</v>
      </c>
      <c r="AZ116" s="216"/>
      <c r="BA116" s="216"/>
      <c r="BB116" s="216"/>
      <c r="BC116" s="216"/>
      <c r="BD116" s="216"/>
      <c r="BE116" s="219">
        <f>IF(N116="základní",J116,0)</f>
        <v>0</v>
      </c>
      <c r="BF116" s="219">
        <f>IF(N116="snížená",J116,0)</f>
        <v>0</v>
      </c>
      <c r="BG116" s="219">
        <f>IF(N116="zákl. přenesená",J116,0)</f>
        <v>0</v>
      </c>
      <c r="BH116" s="219">
        <f>IF(N116="sníž. přenesená",J116,0)</f>
        <v>0</v>
      </c>
      <c r="BI116" s="219">
        <f>IF(N116="nulová",J116,0)</f>
        <v>0</v>
      </c>
      <c r="BJ116" s="218" t="s">
        <v>86</v>
      </c>
      <c r="BK116" s="216"/>
      <c r="BL116" s="216"/>
      <c r="BM116" s="216"/>
    </row>
    <row r="117" s="2" customFormat="1">
      <c r="A117" s="39"/>
      <c r="B117" s="40"/>
      <c r="C117" s="41"/>
      <c r="D117" s="41"/>
      <c r="E117" s="41"/>
      <c r="F117" s="41"/>
      <c r="G117" s="41"/>
      <c r="H117" s="41"/>
      <c r="I117" s="145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9.28" customHeight="1">
      <c r="A118" s="39"/>
      <c r="B118" s="40"/>
      <c r="C118" s="220" t="s">
        <v>125</v>
      </c>
      <c r="D118" s="192"/>
      <c r="E118" s="192"/>
      <c r="F118" s="192"/>
      <c r="G118" s="192"/>
      <c r="H118" s="192"/>
      <c r="I118" s="193"/>
      <c r="J118" s="221">
        <f>ROUND(J96+J110,2)</f>
        <v>0</v>
      </c>
      <c r="K118" s="192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67"/>
      <c r="C119" s="68"/>
      <c r="D119" s="68"/>
      <c r="E119" s="68"/>
      <c r="F119" s="68"/>
      <c r="G119" s="68"/>
      <c r="H119" s="68"/>
      <c r="I119" s="186"/>
      <c r="J119" s="68"/>
      <c r="K119" s="68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3" s="2" customFormat="1" ht="6.96" customHeight="1">
      <c r="A123" s="39"/>
      <c r="B123" s="69"/>
      <c r="C123" s="70"/>
      <c r="D123" s="70"/>
      <c r="E123" s="70"/>
      <c r="F123" s="70"/>
      <c r="G123" s="70"/>
      <c r="H123" s="70"/>
      <c r="I123" s="189"/>
      <c r="J123" s="70"/>
      <c r="K123" s="70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24.96" customHeight="1">
      <c r="A124" s="39"/>
      <c r="B124" s="40"/>
      <c r="C124" s="24" t="s">
        <v>126</v>
      </c>
      <c r="D124" s="41"/>
      <c r="E124" s="41"/>
      <c r="F124" s="41"/>
      <c r="G124" s="41"/>
      <c r="H124" s="41"/>
      <c r="I124" s="145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145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16</v>
      </c>
      <c r="D126" s="41"/>
      <c r="E126" s="41"/>
      <c r="F126" s="41"/>
      <c r="G126" s="41"/>
      <c r="H126" s="41"/>
      <c r="I126" s="145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6.5" customHeight="1">
      <c r="A127" s="39"/>
      <c r="B127" s="40"/>
      <c r="C127" s="41"/>
      <c r="D127" s="41"/>
      <c r="E127" s="190" t="str">
        <f>E7</f>
        <v>1.základní škola Hořovice</v>
      </c>
      <c r="F127" s="33"/>
      <c r="G127" s="33"/>
      <c r="H127" s="33"/>
      <c r="I127" s="145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96</v>
      </c>
      <c r="D128" s="41"/>
      <c r="E128" s="41"/>
      <c r="F128" s="41"/>
      <c r="G128" s="41"/>
      <c r="H128" s="41"/>
      <c r="I128" s="145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6.5" customHeight="1">
      <c r="A129" s="39"/>
      <c r="B129" s="40"/>
      <c r="C129" s="41"/>
      <c r="D129" s="41"/>
      <c r="E129" s="77" t="str">
        <f>E9</f>
        <v>01 - Oprava ocelových sloupů u bazénu</v>
      </c>
      <c r="F129" s="41"/>
      <c r="G129" s="41"/>
      <c r="H129" s="41"/>
      <c r="I129" s="145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145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2" customHeight="1">
      <c r="A131" s="39"/>
      <c r="B131" s="40"/>
      <c r="C131" s="33" t="s">
        <v>20</v>
      </c>
      <c r="D131" s="41"/>
      <c r="E131" s="41"/>
      <c r="F131" s="28" t="str">
        <f>F12</f>
        <v>Hořovice - Komenského 1245</v>
      </c>
      <c r="G131" s="41"/>
      <c r="H131" s="41"/>
      <c r="I131" s="148" t="s">
        <v>22</v>
      </c>
      <c r="J131" s="80" t="str">
        <f>IF(J12="","",J12)</f>
        <v>2. 1. 2020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6.96" customHeight="1">
      <c r="A132" s="39"/>
      <c r="B132" s="40"/>
      <c r="C132" s="41"/>
      <c r="D132" s="41"/>
      <c r="E132" s="41"/>
      <c r="F132" s="41"/>
      <c r="G132" s="41"/>
      <c r="H132" s="41"/>
      <c r="I132" s="145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5.15" customHeight="1">
      <c r="A133" s="39"/>
      <c r="B133" s="40"/>
      <c r="C133" s="33" t="s">
        <v>24</v>
      </c>
      <c r="D133" s="41"/>
      <c r="E133" s="41"/>
      <c r="F133" s="28" t="str">
        <f>E15</f>
        <v>1.základní škola Hořovice, 268 01 Hořovice</v>
      </c>
      <c r="G133" s="41"/>
      <c r="H133" s="41"/>
      <c r="I133" s="148" t="s">
        <v>31</v>
      </c>
      <c r="J133" s="37" t="str">
        <f>E21</f>
        <v>Ing. Roman Šafář</v>
      </c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5.15" customHeight="1">
      <c r="A134" s="39"/>
      <c r="B134" s="40"/>
      <c r="C134" s="33" t="s">
        <v>29</v>
      </c>
      <c r="D134" s="41"/>
      <c r="E134" s="41"/>
      <c r="F134" s="28" t="str">
        <f>IF(E18="","",E18)</f>
        <v>Vyplň údaj</v>
      </c>
      <c r="G134" s="41"/>
      <c r="H134" s="41"/>
      <c r="I134" s="148" t="s">
        <v>35</v>
      </c>
      <c r="J134" s="37" t="str">
        <f>E24</f>
        <v xml:space="preserve"> </v>
      </c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0.32" customHeight="1">
      <c r="A135" s="39"/>
      <c r="B135" s="40"/>
      <c r="C135" s="41"/>
      <c r="D135" s="41"/>
      <c r="E135" s="41"/>
      <c r="F135" s="41"/>
      <c r="G135" s="41"/>
      <c r="H135" s="41"/>
      <c r="I135" s="145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11" customFormat="1" ht="29.28" customHeight="1">
      <c r="A136" s="222"/>
      <c r="B136" s="223"/>
      <c r="C136" s="224" t="s">
        <v>127</v>
      </c>
      <c r="D136" s="225" t="s">
        <v>63</v>
      </c>
      <c r="E136" s="225" t="s">
        <v>59</v>
      </c>
      <c r="F136" s="225" t="s">
        <v>60</v>
      </c>
      <c r="G136" s="225" t="s">
        <v>128</v>
      </c>
      <c r="H136" s="225" t="s">
        <v>129</v>
      </c>
      <c r="I136" s="226" t="s">
        <v>130</v>
      </c>
      <c r="J136" s="227" t="s">
        <v>102</v>
      </c>
      <c r="K136" s="228" t="s">
        <v>131</v>
      </c>
      <c r="L136" s="229"/>
      <c r="M136" s="101" t="s">
        <v>1</v>
      </c>
      <c r="N136" s="102" t="s">
        <v>42</v>
      </c>
      <c r="O136" s="102" t="s">
        <v>132</v>
      </c>
      <c r="P136" s="102" t="s">
        <v>133</v>
      </c>
      <c r="Q136" s="102" t="s">
        <v>134</v>
      </c>
      <c r="R136" s="102" t="s">
        <v>135</v>
      </c>
      <c r="S136" s="102" t="s">
        <v>136</v>
      </c>
      <c r="T136" s="103" t="s">
        <v>137</v>
      </c>
      <c r="U136" s="222"/>
      <c r="V136" s="222"/>
      <c r="W136" s="222"/>
      <c r="X136" s="222"/>
      <c r="Y136" s="222"/>
      <c r="Z136" s="222"/>
      <c r="AA136" s="222"/>
      <c r="AB136" s="222"/>
      <c r="AC136" s="222"/>
      <c r="AD136" s="222"/>
      <c r="AE136" s="222"/>
    </row>
    <row r="137" s="2" customFormat="1" ht="22.8" customHeight="1">
      <c r="A137" s="39"/>
      <c r="B137" s="40"/>
      <c r="C137" s="108" t="s">
        <v>138</v>
      </c>
      <c r="D137" s="41"/>
      <c r="E137" s="41"/>
      <c r="F137" s="41"/>
      <c r="G137" s="41"/>
      <c r="H137" s="41"/>
      <c r="I137" s="145"/>
      <c r="J137" s="230">
        <f>BK137</f>
        <v>0</v>
      </c>
      <c r="K137" s="41"/>
      <c r="L137" s="45"/>
      <c r="M137" s="104"/>
      <c r="N137" s="231"/>
      <c r="O137" s="105"/>
      <c r="P137" s="232">
        <f>P138+P250</f>
        <v>0</v>
      </c>
      <c r="Q137" s="105"/>
      <c r="R137" s="232">
        <f>R138+R250</f>
        <v>91.683756720000019</v>
      </c>
      <c r="S137" s="105"/>
      <c r="T137" s="233">
        <f>T138+T250</f>
        <v>2.1941560000000004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77</v>
      </c>
      <c r="AU137" s="18" t="s">
        <v>104</v>
      </c>
      <c r="BK137" s="234">
        <f>BK138+BK250</f>
        <v>0</v>
      </c>
    </row>
    <row r="138" s="12" customFormat="1" ht="25.92" customHeight="1">
      <c r="A138" s="12"/>
      <c r="B138" s="235"/>
      <c r="C138" s="236"/>
      <c r="D138" s="237" t="s">
        <v>77</v>
      </c>
      <c r="E138" s="238" t="s">
        <v>139</v>
      </c>
      <c r="F138" s="238" t="s">
        <v>140</v>
      </c>
      <c r="G138" s="236"/>
      <c r="H138" s="236"/>
      <c r="I138" s="239"/>
      <c r="J138" s="240">
        <f>BK138</f>
        <v>0</v>
      </c>
      <c r="K138" s="236"/>
      <c r="L138" s="241"/>
      <c r="M138" s="242"/>
      <c r="N138" s="243"/>
      <c r="O138" s="243"/>
      <c r="P138" s="244">
        <f>P139+P183+P188+P192+P235+P246</f>
        <v>0</v>
      </c>
      <c r="Q138" s="243"/>
      <c r="R138" s="244">
        <f>R139+R183+R188+R192+R235+R246</f>
        <v>10.797515960000002</v>
      </c>
      <c r="S138" s="243"/>
      <c r="T138" s="245">
        <f>T139+T183+T188+T192+T235+T246</f>
        <v>0.77283800000000014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46" t="s">
        <v>86</v>
      </c>
      <c r="AT138" s="247" t="s">
        <v>77</v>
      </c>
      <c r="AU138" s="247" t="s">
        <v>78</v>
      </c>
      <c r="AY138" s="246" t="s">
        <v>141</v>
      </c>
      <c r="BK138" s="248">
        <f>BK139+BK183+BK188+BK192+BK235+BK246</f>
        <v>0</v>
      </c>
    </row>
    <row r="139" s="12" customFormat="1" ht="22.8" customHeight="1">
      <c r="A139" s="12"/>
      <c r="B139" s="235"/>
      <c r="C139" s="236"/>
      <c r="D139" s="237" t="s">
        <v>77</v>
      </c>
      <c r="E139" s="249" t="s">
        <v>88</v>
      </c>
      <c r="F139" s="249" t="s">
        <v>142</v>
      </c>
      <c r="G139" s="236"/>
      <c r="H139" s="236"/>
      <c r="I139" s="239"/>
      <c r="J139" s="250">
        <f>BK139</f>
        <v>0</v>
      </c>
      <c r="K139" s="236"/>
      <c r="L139" s="241"/>
      <c r="M139" s="242"/>
      <c r="N139" s="243"/>
      <c r="O139" s="243"/>
      <c r="P139" s="244">
        <f>SUM(P140:P182)</f>
        <v>0</v>
      </c>
      <c r="Q139" s="243"/>
      <c r="R139" s="244">
        <f>SUM(R140:R182)</f>
        <v>10.631467440000002</v>
      </c>
      <c r="S139" s="243"/>
      <c r="T139" s="245">
        <f>SUM(T140:T182)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46" t="s">
        <v>86</v>
      </c>
      <c r="AT139" s="247" t="s">
        <v>77</v>
      </c>
      <c r="AU139" s="247" t="s">
        <v>86</v>
      </c>
      <c r="AY139" s="246" t="s">
        <v>141</v>
      </c>
      <c r="BK139" s="248">
        <f>SUM(BK140:BK182)</f>
        <v>0</v>
      </c>
    </row>
    <row r="140" s="2" customFormat="1" ht="24" customHeight="1">
      <c r="A140" s="39"/>
      <c r="B140" s="40"/>
      <c r="C140" s="251" t="s">
        <v>86</v>
      </c>
      <c r="D140" s="251" t="s">
        <v>143</v>
      </c>
      <c r="E140" s="252" t="s">
        <v>144</v>
      </c>
      <c r="F140" s="253" t="s">
        <v>145</v>
      </c>
      <c r="G140" s="254" t="s">
        <v>146</v>
      </c>
      <c r="H140" s="255">
        <v>3.3479999999999999</v>
      </c>
      <c r="I140" s="256"/>
      <c r="J140" s="257">
        <f>ROUND(I140*H140,2)</f>
        <v>0</v>
      </c>
      <c r="K140" s="258"/>
      <c r="L140" s="45"/>
      <c r="M140" s="259" t="s">
        <v>1</v>
      </c>
      <c r="N140" s="260" t="s">
        <v>43</v>
      </c>
      <c r="O140" s="92"/>
      <c r="P140" s="261">
        <f>O140*H140</f>
        <v>0</v>
      </c>
      <c r="Q140" s="261">
        <v>2.45329</v>
      </c>
      <c r="R140" s="261">
        <f>Q140*H140</f>
        <v>8.2136149199999995</v>
      </c>
      <c r="S140" s="261">
        <v>0</v>
      </c>
      <c r="T140" s="262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63" t="s">
        <v>147</v>
      </c>
      <c r="AT140" s="263" t="s">
        <v>143</v>
      </c>
      <c r="AU140" s="263" t="s">
        <v>88</v>
      </c>
      <c r="AY140" s="18" t="s">
        <v>141</v>
      </c>
      <c r="BE140" s="264">
        <f>IF(N140="základní",J140,0)</f>
        <v>0</v>
      </c>
      <c r="BF140" s="264">
        <f>IF(N140="snížená",J140,0)</f>
        <v>0</v>
      </c>
      <c r="BG140" s="264">
        <f>IF(N140="zákl. přenesená",J140,0)</f>
        <v>0</v>
      </c>
      <c r="BH140" s="264">
        <f>IF(N140="sníž. přenesená",J140,0)</f>
        <v>0</v>
      </c>
      <c r="BI140" s="264">
        <f>IF(N140="nulová",J140,0)</f>
        <v>0</v>
      </c>
      <c r="BJ140" s="18" t="s">
        <v>86</v>
      </c>
      <c r="BK140" s="264">
        <f>ROUND(I140*H140,2)</f>
        <v>0</v>
      </c>
      <c r="BL140" s="18" t="s">
        <v>147</v>
      </c>
      <c r="BM140" s="263" t="s">
        <v>148</v>
      </c>
    </row>
    <row r="141" s="13" customFormat="1">
      <c r="A141" s="13"/>
      <c r="B141" s="265"/>
      <c r="C141" s="266"/>
      <c r="D141" s="267" t="s">
        <v>149</v>
      </c>
      <c r="E141" s="268" t="s">
        <v>1</v>
      </c>
      <c r="F141" s="269" t="s">
        <v>150</v>
      </c>
      <c r="G141" s="266"/>
      <c r="H141" s="268" t="s">
        <v>1</v>
      </c>
      <c r="I141" s="270"/>
      <c r="J141" s="266"/>
      <c r="K141" s="266"/>
      <c r="L141" s="271"/>
      <c r="M141" s="272"/>
      <c r="N141" s="273"/>
      <c r="O141" s="273"/>
      <c r="P141" s="273"/>
      <c r="Q141" s="273"/>
      <c r="R141" s="273"/>
      <c r="S141" s="273"/>
      <c r="T141" s="27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75" t="s">
        <v>149</v>
      </c>
      <c r="AU141" s="275" t="s">
        <v>88</v>
      </c>
      <c r="AV141" s="13" t="s">
        <v>86</v>
      </c>
      <c r="AW141" s="13" t="s">
        <v>34</v>
      </c>
      <c r="AX141" s="13" t="s">
        <v>78</v>
      </c>
      <c r="AY141" s="275" t="s">
        <v>141</v>
      </c>
    </row>
    <row r="142" s="14" customFormat="1">
      <c r="A142" s="14"/>
      <c r="B142" s="276"/>
      <c r="C142" s="277"/>
      <c r="D142" s="267" t="s">
        <v>149</v>
      </c>
      <c r="E142" s="278" t="s">
        <v>1</v>
      </c>
      <c r="F142" s="279" t="s">
        <v>151</v>
      </c>
      <c r="G142" s="277"/>
      <c r="H142" s="280">
        <v>2.6160000000000001</v>
      </c>
      <c r="I142" s="281"/>
      <c r="J142" s="277"/>
      <c r="K142" s="277"/>
      <c r="L142" s="282"/>
      <c r="M142" s="283"/>
      <c r="N142" s="284"/>
      <c r="O142" s="284"/>
      <c r="P142" s="284"/>
      <c r="Q142" s="284"/>
      <c r="R142" s="284"/>
      <c r="S142" s="284"/>
      <c r="T142" s="28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86" t="s">
        <v>149</v>
      </c>
      <c r="AU142" s="286" t="s">
        <v>88</v>
      </c>
      <c r="AV142" s="14" t="s">
        <v>88</v>
      </c>
      <c r="AW142" s="14" t="s">
        <v>34</v>
      </c>
      <c r="AX142" s="14" t="s">
        <v>78</v>
      </c>
      <c r="AY142" s="286" t="s">
        <v>141</v>
      </c>
    </row>
    <row r="143" s="14" customFormat="1">
      <c r="A143" s="14"/>
      <c r="B143" s="276"/>
      <c r="C143" s="277"/>
      <c r="D143" s="267" t="s">
        <v>149</v>
      </c>
      <c r="E143" s="278" t="s">
        <v>1</v>
      </c>
      <c r="F143" s="279" t="s">
        <v>152</v>
      </c>
      <c r="G143" s="277"/>
      <c r="H143" s="280">
        <v>0.158</v>
      </c>
      <c r="I143" s="281"/>
      <c r="J143" s="277"/>
      <c r="K143" s="277"/>
      <c r="L143" s="282"/>
      <c r="M143" s="283"/>
      <c r="N143" s="284"/>
      <c r="O143" s="284"/>
      <c r="P143" s="284"/>
      <c r="Q143" s="284"/>
      <c r="R143" s="284"/>
      <c r="S143" s="284"/>
      <c r="T143" s="28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86" t="s">
        <v>149</v>
      </c>
      <c r="AU143" s="286" t="s">
        <v>88</v>
      </c>
      <c r="AV143" s="14" t="s">
        <v>88</v>
      </c>
      <c r="AW143" s="14" t="s">
        <v>34</v>
      </c>
      <c r="AX143" s="14" t="s">
        <v>78</v>
      </c>
      <c r="AY143" s="286" t="s">
        <v>141</v>
      </c>
    </row>
    <row r="144" s="13" customFormat="1">
      <c r="A144" s="13"/>
      <c r="B144" s="265"/>
      <c r="C144" s="266"/>
      <c r="D144" s="267" t="s">
        <v>149</v>
      </c>
      <c r="E144" s="268" t="s">
        <v>1</v>
      </c>
      <c r="F144" s="269" t="s">
        <v>153</v>
      </c>
      <c r="G144" s="266"/>
      <c r="H144" s="268" t="s">
        <v>1</v>
      </c>
      <c r="I144" s="270"/>
      <c r="J144" s="266"/>
      <c r="K144" s="266"/>
      <c r="L144" s="271"/>
      <c r="M144" s="272"/>
      <c r="N144" s="273"/>
      <c r="O144" s="273"/>
      <c r="P144" s="273"/>
      <c r="Q144" s="273"/>
      <c r="R144" s="273"/>
      <c r="S144" s="273"/>
      <c r="T144" s="27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75" t="s">
        <v>149</v>
      </c>
      <c r="AU144" s="275" t="s">
        <v>88</v>
      </c>
      <c r="AV144" s="13" t="s">
        <v>86</v>
      </c>
      <c r="AW144" s="13" t="s">
        <v>34</v>
      </c>
      <c r="AX144" s="13" t="s">
        <v>78</v>
      </c>
      <c r="AY144" s="275" t="s">
        <v>141</v>
      </c>
    </row>
    <row r="145" s="14" customFormat="1">
      <c r="A145" s="14"/>
      <c r="B145" s="276"/>
      <c r="C145" s="277"/>
      <c r="D145" s="267" t="s">
        <v>149</v>
      </c>
      <c r="E145" s="278" t="s">
        <v>1</v>
      </c>
      <c r="F145" s="279" t="s">
        <v>154</v>
      </c>
      <c r="G145" s="277"/>
      <c r="H145" s="280">
        <v>0.52300000000000002</v>
      </c>
      <c r="I145" s="281"/>
      <c r="J145" s="277"/>
      <c r="K145" s="277"/>
      <c r="L145" s="282"/>
      <c r="M145" s="283"/>
      <c r="N145" s="284"/>
      <c r="O145" s="284"/>
      <c r="P145" s="284"/>
      <c r="Q145" s="284"/>
      <c r="R145" s="284"/>
      <c r="S145" s="284"/>
      <c r="T145" s="28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86" t="s">
        <v>149</v>
      </c>
      <c r="AU145" s="286" t="s">
        <v>88</v>
      </c>
      <c r="AV145" s="14" t="s">
        <v>88</v>
      </c>
      <c r="AW145" s="14" t="s">
        <v>34</v>
      </c>
      <c r="AX145" s="14" t="s">
        <v>78</v>
      </c>
      <c r="AY145" s="286" t="s">
        <v>141</v>
      </c>
    </row>
    <row r="146" s="14" customFormat="1">
      <c r="A146" s="14"/>
      <c r="B146" s="276"/>
      <c r="C146" s="277"/>
      <c r="D146" s="267" t="s">
        <v>149</v>
      </c>
      <c r="E146" s="278" t="s">
        <v>1</v>
      </c>
      <c r="F146" s="279" t="s">
        <v>155</v>
      </c>
      <c r="G146" s="277"/>
      <c r="H146" s="280">
        <v>0.032000000000000001</v>
      </c>
      <c r="I146" s="281"/>
      <c r="J146" s="277"/>
      <c r="K146" s="277"/>
      <c r="L146" s="282"/>
      <c r="M146" s="283"/>
      <c r="N146" s="284"/>
      <c r="O146" s="284"/>
      <c r="P146" s="284"/>
      <c r="Q146" s="284"/>
      <c r="R146" s="284"/>
      <c r="S146" s="284"/>
      <c r="T146" s="28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86" t="s">
        <v>149</v>
      </c>
      <c r="AU146" s="286" t="s">
        <v>88</v>
      </c>
      <c r="AV146" s="14" t="s">
        <v>88</v>
      </c>
      <c r="AW146" s="14" t="s">
        <v>34</v>
      </c>
      <c r="AX146" s="14" t="s">
        <v>78</v>
      </c>
      <c r="AY146" s="286" t="s">
        <v>141</v>
      </c>
    </row>
    <row r="147" s="14" customFormat="1">
      <c r="A147" s="14"/>
      <c r="B147" s="276"/>
      <c r="C147" s="277"/>
      <c r="D147" s="267" t="s">
        <v>149</v>
      </c>
      <c r="E147" s="278" t="s">
        <v>1</v>
      </c>
      <c r="F147" s="279" t="s">
        <v>156</v>
      </c>
      <c r="G147" s="277"/>
      <c r="H147" s="280">
        <v>0.019</v>
      </c>
      <c r="I147" s="281"/>
      <c r="J147" s="277"/>
      <c r="K147" s="277"/>
      <c r="L147" s="282"/>
      <c r="M147" s="283"/>
      <c r="N147" s="284"/>
      <c r="O147" s="284"/>
      <c r="P147" s="284"/>
      <c r="Q147" s="284"/>
      <c r="R147" s="284"/>
      <c r="S147" s="284"/>
      <c r="T147" s="28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86" t="s">
        <v>149</v>
      </c>
      <c r="AU147" s="286" t="s">
        <v>88</v>
      </c>
      <c r="AV147" s="14" t="s">
        <v>88</v>
      </c>
      <c r="AW147" s="14" t="s">
        <v>34</v>
      </c>
      <c r="AX147" s="14" t="s">
        <v>78</v>
      </c>
      <c r="AY147" s="286" t="s">
        <v>141</v>
      </c>
    </row>
    <row r="148" s="15" customFormat="1">
      <c r="A148" s="15"/>
      <c r="B148" s="287"/>
      <c r="C148" s="288"/>
      <c r="D148" s="267" t="s">
        <v>149</v>
      </c>
      <c r="E148" s="289" t="s">
        <v>1</v>
      </c>
      <c r="F148" s="290" t="s">
        <v>157</v>
      </c>
      <c r="G148" s="288"/>
      <c r="H148" s="291">
        <v>3.3479999999999999</v>
      </c>
      <c r="I148" s="292"/>
      <c r="J148" s="288"/>
      <c r="K148" s="288"/>
      <c r="L148" s="293"/>
      <c r="M148" s="294"/>
      <c r="N148" s="295"/>
      <c r="O148" s="295"/>
      <c r="P148" s="295"/>
      <c r="Q148" s="295"/>
      <c r="R148" s="295"/>
      <c r="S148" s="295"/>
      <c r="T148" s="296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97" t="s">
        <v>149</v>
      </c>
      <c r="AU148" s="297" t="s">
        <v>88</v>
      </c>
      <c r="AV148" s="15" t="s">
        <v>147</v>
      </c>
      <c r="AW148" s="15" t="s">
        <v>34</v>
      </c>
      <c r="AX148" s="15" t="s">
        <v>86</v>
      </c>
      <c r="AY148" s="297" t="s">
        <v>141</v>
      </c>
    </row>
    <row r="149" s="2" customFormat="1" ht="16.5" customHeight="1">
      <c r="A149" s="39"/>
      <c r="B149" s="40"/>
      <c r="C149" s="298" t="s">
        <v>88</v>
      </c>
      <c r="D149" s="298" t="s">
        <v>158</v>
      </c>
      <c r="E149" s="299" t="s">
        <v>159</v>
      </c>
      <c r="F149" s="300" t="s">
        <v>160</v>
      </c>
      <c r="G149" s="301" t="s">
        <v>161</v>
      </c>
      <c r="H149" s="302">
        <v>30.132000000000001</v>
      </c>
      <c r="I149" s="303"/>
      <c r="J149" s="304">
        <f>ROUND(I149*H149,2)</f>
        <v>0</v>
      </c>
      <c r="K149" s="305"/>
      <c r="L149" s="306"/>
      <c r="M149" s="307" t="s">
        <v>1</v>
      </c>
      <c r="N149" s="308" t="s">
        <v>43</v>
      </c>
      <c r="O149" s="92"/>
      <c r="P149" s="261">
        <f>O149*H149</f>
        <v>0</v>
      </c>
      <c r="Q149" s="261">
        <v>0.001</v>
      </c>
      <c r="R149" s="261">
        <f>Q149*H149</f>
        <v>0.030132000000000003</v>
      </c>
      <c r="S149" s="261">
        <v>0</v>
      </c>
      <c r="T149" s="262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63" t="s">
        <v>162</v>
      </c>
      <c r="AT149" s="263" t="s">
        <v>158</v>
      </c>
      <c r="AU149" s="263" t="s">
        <v>88</v>
      </c>
      <c r="AY149" s="18" t="s">
        <v>141</v>
      </c>
      <c r="BE149" s="264">
        <f>IF(N149="základní",J149,0)</f>
        <v>0</v>
      </c>
      <c r="BF149" s="264">
        <f>IF(N149="snížená",J149,0)</f>
        <v>0</v>
      </c>
      <c r="BG149" s="264">
        <f>IF(N149="zákl. přenesená",J149,0)</f>
        <v>0</v>
      </c>
      <c r="BH149" s="264">
        <f>IF(N149="sníž. přenesená",J149,0)</f>
        <v>0</v>
      </c>
      <c r="BI149" s="264">
        <f>IF(N149="nulová",J149,0)</f>
        <v>0</v>
      </c>
      <c r="BJ149" s="18" t="s">
        <v>86</v>
      </c>
      <c r="BK149" s="264">
        <f>ROUND(I149*H149,2)</f>
        <v>0</v>
      </c>
      <c r="BL149" s="18" t="s">
        <v>147</v>
      </c>
      <c r="BM149" s="263" t="s">
        <v>163</v>
      </c>
    </row>
    <row r="150" s="13" customFormat="1">
      <c r="A150" s="13"/>
      <c r="B150" s="265"/>
      <c r="C150" s="266"/>
      <c r="D150" s="267" t="s">
        <v>149</v>
      </c>
      <c r="E150" s="268" t="s">
        <v>1</v>
      </c>
      <c r="F150" s="269" t="s">
        <v>164</v>
      </c>
      <c r="G150" s="266"/>
      <c r="H150" s="268" t="s">
        <v>1</v>
      </c>
      <c r="I150" s="270"/>
      <c r="J150" s="266"/>
      <c r="K150" s="266"/>
      <c r="L150" s="271"/>
      <c r="M150" s="272"/>
      <c r="N150" s="273"/>
      <c r="O150" s="273"/>
      <c r="P150" s="273"/>
      <c r="Q150" s="273"/>
      <c r="R150" s="273"/>
      <c r="S150" s="273"/>
      <c r="T150" s="27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75" t="s">
        <v>149</v>
      </c>
      <c r="AU150" s="275" t="s">
        <v>88</v>
      </c>
      <c r="AV150" s="13" t="s">
        <v>86</v>
      </c>
      <c r="AW150" s="13" t="s">
        <v>34</v>
      </c>
      <c r="AX150" s="13" t="s">
        <v>78</v>
      </c>
      <c r="AY150" s="275" t="s">
        <v>141</v>
      </c>
    </row>
    <row r="151" s="14" customFormat="1">
      <c r="A151" s="14"/>
      <c r="B151" s="276"/>
      <c r="C151" s="277"/>
      <c r="D151" s="267" t="s">
        <v>149</v>
      </c>
      <c r="E151" s="278" t="s">
        <v>1</v>
      </c>
      <c r="F151" s="279" t="s">
        <v>165</v>
      </c>
      <c r="G151" s="277"/>
      <c r="H151" s="280">
        <v>30.132000000000001</v>
      </c>
      <c r="I151" s="281"/>
      <c r="J151" s="277"/>
      <c r="K151" s="277"/>
      <c r="L151" s="282"/>
      <c r="M151" s="283"/>
      <c r="N151" s="284"/>
      <c r="O151" s="284"/>
      <c r="P151" s="284"/>
      <c r="Q151" s="284"/>
      <c r="R151" s="284"/>
      <c r="S151" s="284"/>
      <c r="T151" s="28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86" t="s">
        <v>149</v>
      </c>
      <c r="AU151" s="286" t="s">
        <v>88</v>
      </c>
      <c r="AV151" s="14" t="s">
        <v>88</v>
      </c>
      <c r="AW151" s="14" t="s">
        <v>34</v>
      </c>
      <c r="AX151" s="14" t="s">
        <v>86</v>
      </c>
      <c r="AY151" s="286" t="s">
        <v>141</v>
      </c>
    </row>
    <row r="152" s="2" customFormat="1" ht="16.5" customHeight="1">
      <c r="A152" s="39"/>
      <c r="B152" s="40"/>
      <c r="C152" s="251" t="s">
        <v>166</v>
      </c>
      <c r="D152" s="251" t="s">
        <v>143</v>
      </c>
      <c r="E152" s="252" t="s">
        <v>167</v>
      </c>
      <c r="F152" s="253" t="s">
        <v>168</v>
      </c>
      <c r="G152" s="254" t="s">
        <v>169</v>
      </c>
      <c r="H152" s="255">
        <v>13.103</v>
      </c>
      <c r="I152" s="256"/>
      <c r="J152" s="257">
        <f>ROUND(I152*H152,2)</f>
        <v>0</v>
      </c>
      <c r="K152" s="258"/>
      <c r="L152" s="45"/>
      <c r="M152" s="259" t="s">
        <v>1</v>
      </c>
      <c r="N152" s="260" t="s">
        <v>43</v>
      </c>
      <c r="O152" s="92"/>
      <c r="P152" s="261">
        <f>O152*H152</f>
        <v>0</v>
      </c>
      <c r="Q152" s="261">
        <v>0.00264</v>
      </c>
      <c r="R152" s="261">
        <f>Q152*H152</f>
        <v>0.034591919999999998</v>
      </c>
      <c r="S152" s="261">
        <v>0</v>
      </c>
      <c r="T152" s="262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63" t="s">
        <v>147</v>
      </c>
      <c r="AT152" s="263" t="s">
        <v>143</v>
      </c>
      <c r="AU152" s="263" t="s">
        <v>88</v>
      </c>
      <c r="AY152" s="18" t="s">
        <v>141</v>
      </c>
      <c r="BE152" s="264">
        <f>IF(N152="základní",J152,0)</f>
        <v>0</v>
      </c>
      <c r="BF152" s="264">
        <f>IF(N152="snížená",J152,0)</f>
        <v>0</v>
      </c>
      <c r="BG152" s="264">
        <f>IF(N152="zákl. přenesená",J152,0)</f>
        <v>0</v>
      </c>
      <c r="BH152" s="264">
        <f>IF(N152="sníž. přenesená",J152,0)</f>
        <v>0</v>
      </c>
      <c r="BI152" s="264">
        <f>IF(N152="nulová",J152,0)</f>
        <v>0</v>
      </c>
      <c r="BJ152" s="18" t="s">
        <v>86</v>
      </c>
      <c r="BK152" s="264">
        <f>ROUND(I152*H152,2)</f>
        <v>0</v>
      </c>
      <c r="BL152" s="18" t="s">
        <v>147</v>
      </c>
      <c r="BM152" s="263" t="s">
        <v>170</v>
      </c>
    </row>
    <row r="153" s="13" customFormat="1">
      <c r="A153" s="13"/>
      <c r="B153" s="265"/>
      <c r="C153" s="266"/>
      <c r="D153" s="267" t="s">
        <v>149</v>
      </c>
      <c r="E153" s="268" t="s">
        <v>1</v>
      </c>
      <c r="F153" s="269" t="s">
        <v>150</v>
      </c>
      <c r="G153" s="266"/>
      <c r="H153" s="268" t="s">
        <v>1</v>
      </c>
      <c r="I153" s="270"/>
      <c r="J153" s="266"/>
      <c r="K153" s="266"/>
      <c r="L153" s="271"/>
      <c r="M153" s="272"/>
      <c r="N153" s="273"/>
      <c r="O153" s="273"/>
      <c r="P153" s="273"/>
      <c r="Q153" s="273"/>
      <c r="R153" s="273"/>
      <c r="S153" s="273"/>
      <c r="T153" s="27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75" t="s">
        <v>149</v>
      </c>
      <c r="AU153" s="275" t="s">
        <v>88</v>
      </c>
      <c r="AV153" s="13" t="s">
        <v>86</v>
      </c>
      <c r="AW153" s="13" t="s">
        <v>34</v>
      </c>
      <c r="AX153" s="13" t="s">
        <v>78</v>
      </c>
      <c r="AY153" s="275" t="s">
        <v>141</v>
      </c>
    </row>
    <row r="154" s="14" customFormat="1">
      <c r="A154" s="14"/>
      <c r="B154" s="276"/>
      <c r="C154" s="277"/>
      <c r="D154" s="267" t="s">
        <v>149</v>
      </c>
      <c r="E154" s="278" t="s">
        <v>1</v>
      </c>
      <c r="F154" s="279" t="s">
        <v>171</v>
      </c>
      <c r="G154" s="277"/>
      <c r="H154" s="280">
        <v>10.877000000000001</v>
      </c>
      <c r="I154" s="281"/>
      <c r="J154" s="277"/>
      <c r="K154" s="277"/>
      <c r="L154" s="282"/>
      <c r="M154" s="283"/>
      <c r="N154" s="284"/>
      <c r="O154" s="284"/>
      <c r="P154" s="284"/>
      <c r="Q154" s="284"/>
      <c r="R154" s="284"/>
      <c r="S154" s="284"/>
      <c r="T154" s="28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86" t="s">
        <v>149</v>
      </c>
      <c r="AU154" s="286" t="s">
        <v>88</v>
      </c>
      <c r="AV154" s="14" t="s">
        <v>88</v>
      </c>
      <c r="AW154" s="14" t="s">
        <v>34</v>
      </c>
      <c r="AX154" s="14" t="s">
        <v>78</v>
      </c>
      <c r="AY154" s="286" t="s">
        <v>141</v>
      </c>
    </row>
    <row r="155" s="13" customFormat="1">
      <c r="A155" s="13"/>
      <c r="B155" s="265"/>
      <c r="C155" s="266"/>
      <c r="D155" s="267" t="s">
        <v>149</v>
      </c>
      <c r="E155" s="268" t="s">
        <v>1</v>
      </c>
      <c r="F155" s="269" t="s">
        <v>153</v>
      </c>
      <c r="G155" s="266"/>
      <c r="H155" s="268" t="s">
        <v>1</v>
      </c>
      <c r="I155" s="270"/>
      <c r="J155" s="266"/>
      <c r="K155" s="266"/>
      <c r="L155" s="271"/>
      <c r="M155" s="272"/>
      <c r="N155" s="273"/>
      <c r="O155" s="273"/>
      <c r="P155" s="273"/>
      <c r="Q155" s="273"/>
      <c r="R155" s="273"/>
      <c r="S155" s="273"/>
      <c r="T155" s="27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75" t="s">
        <v>149</v>
      </c>
      <c r="AU155" s="275" t="s">
        <v>88</v>
      </c>
      <c r="AV155" s="13" t="s">
        <v>86</v>
      </c>
      <c r="AW155" s="13" t="s">
        <v>34</v>
      </c>
      <c r="AX155" s="13" t="s">
        <v>78</v>
      </c>
      <c r="AY155" s="275" t="s">
        <v>141</v>
      </c>
    </row>
    <row r="156" s="14" customFormat="1">
      <c r="A156" s="14"/>
      <c r="B156" s="276"/>
      <c r="C156" s="277"/>
      <c r="D156" s="267" t="s">
        <v>149</v>
      </c>
      <c r="E156" s="278" t="s">
        <v>1</v>
      </c>
      <c r="F156" s="279" t="s">
        <v>172</v>
      </c>
      <c r="G156" s="277"/>
      <c r="H156" s="280">
        <v>2.226</v>
      </c>
      <c r="I156" s="281"/>
      <c r="J156" s="277"/>
      <c r="K156" s="277"/>
      <c r="L156" s="282"/>
      <c r="M156" s="283"/>
      <c r="N156" s="284"/>
      <c r="O156" s="284"/>
      <c r="P156" s="284"/>
      <c r="Q156" s="284"/>
      <c r="R156" s="284"/>
      <c r="S156" s="284"/>
      <c r="T156" s="28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86" t="s">
        <v>149</v>
      </c>
      <c r="AU156" s="286" t="s">
        <v>88</v>
      </c>
      <c r="AV156" s="14" t="s">
        <v>88</v>
      </c>
      <c r="AW156" s="14" t="s">
        <v>34</v>
      </c>
      <c r="AX156" s="14" t="s">
        <v>78</v>
      </c>
      <c r="AY156" s="286" t="s">
        <v>141</v>
      </c>
    </row>
    <row r="157" s="15" customFormat="1">
      <c r="A157" s="15"/>
      <c r="B157" s="287"/>
      <c r="C157" s="288"/>
      <c r="D157" s="267" t="s">
        <v>149</v>
      </c>
      <c r="E157" s="289" t="s">
        <v>1</v>
      </c>
      <c r="F157" s="290" t="s">
        <v>157</v>
      </c>
      <c r="G157" s="288"/>
      <c r="H157" s="291">
        <v>13.103</v>
      </c>
      <c r="I157" s="292"/>
      <c r="J157" s="288"/>
      <c r="K157" s="288"/>
      <c r="L157" s="293"/>
      <c r="M157" s="294"/>
      <c r="N157" s="295"/>
      <c r="O157" s="295"/>
      <c r="P157" s="295"/>
      <c r="Q157" s="295"/>
      <c r="R157" s="295"/>
      <c r="S157" s="295"/>
      <c r="T157" s="296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97" t="s">
        <v>149</v>
      </c>
      <c r="AU157" s="297" t="s">
        <v>88</v>
      </c>
      <c r="AV157" s="15" t="s">
        <v>147</v>
      </c>
      <c r="AW157" s="15" t="s">
        <v>34</v>
      </c>
      <c r="AX157" s="15" t="s">
        <v>86</v>
      </c>
      <c r="AY157" s="297" t="s">
        <v>141</v>
      </c>
    </row>
    <row r="158" s="2" customFormat="1" ht="16.5" customHeight="1">
      <c r="A158" s="39"/>
      <c r="B158" s="40"/>
      <c r="C158" s="251" t="s">
        <v>147</v>
      </c>
      <c r="D158" s="251" t="s">
        <v>143</v>
      </c>
      <c r="E158" s="252" t="s">
        <v>173</v>
      </c>
      <c r="F158" s="253" t="s">
        <v>174</v>
      </c>
      <c r="G158" s="254" t="s">
        <v>169</v>
      </c>
      <c r="H158" s="255">
        <v>13.103</v>
      </c>
      <c r="I158" s="256"/>
      <c r="J158" s="257">
        <f>ROUND(I158*H158,2)</f>
        <v>0</v>
      </c>
      <c r="K158" s="258"/>
      <c r="L158" s="45"/>
      <c r="M158" s="259" t="s">
        <v>1</v>
      </c>
      <c r="N158" s="260" t="s">
        <v>43</v>
      </c>
      <c r="O158" s="92"/>
      <c r="P158" s="261">
        <f>O158*H158</f>
        <v>0</v>
      </c>
      <c r="Q158" s="261">
        <v>0</v>
      </c>
      <c r="R158" s="261">
        <f>Q158*H158</f>
        <v>0</v>
      </c>
      <c r="S158" s="261">
        <v>0</v>
      </c>
      <c r="T158" s="262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63" t="s">
        <v>147</v>
      </c>
      <c r="AT158" s="263" t="s">
        <v>143</v>
      </c>
      <c r="AU158" s="263" t="s">
        <v>88</v>
      </c>
      <c r="AY158" s="18" t="s">
        <v>141</v>
      </c>
      <c r="BE158" s="264">
        <f>IF(N158="základní",J158,0)</f>
        <v>0</v>
      </c>
      <c r="BF158" s="264">
        <f>IF(N158="snížená",J158,0)</f>
        <v>0</v>
      </c>
      <c r="BG158" s="264">
        <f>IF(N158="zákl. přenesená",J158,0)</f>
        <v>0</v>
      </c>
      <c r="BH158" s="264">
        <f>IF(N158="sníž. přenesená",J158,0)</f>
        <v>0</v>
      </c>
      <c r="BI158" s="264">
        <f>IF(N158="nulová",J158,0)</f>
        <v>0</v>
      </c>
      <c r="BJ158" s="18" t="s">
        <v>86</v>
      </c>
      <c r="BK158" s="264">
        <f>ROUND(I158*H158,2)</f>
        <v>0</v>
      </c>
      <c r="BL158" s="18" t="s">
        <v>147</v>
      </c>
      <c r="BM158" s="263" t="s">
        <v>175</v>
      </c>
    </row>
    <row r="159" s="2" customFormat="1" ht="16.5" customHeight="1">
      <c r="A159" s="39"/>
      <c r="B159" s="40"/>
      <c r="C159" s="251" t="s">
        <v>176</v>
      </c>
      <c r="D159" s="251" t="s">
        <v>143</v>
      </c>
      <c r="E159" s="252" t="s">
        <v>177</v>
      </c>
      <c r="F159" s="253" t="s">
        <v>178</v>
      </c>
      <c r="G159" s="254" t="s">
        <v>179</v>
      </c>
      <c r="H159" s="255">
        <v>12</v>
      </c>
      <c r="I159" s="256"/>
      <c r="J159" s="257">
        <f>ROUND(I159*H159,2)</f>
        <v>0</v>
      </c>
      <c r="K159" s="258"/>
      <c r="L159" s="45"/>
      <c r="M159" s="259" t="s">
        <v>1</v>
      </c>
      <c r="N159" s="260" t="s">
        <v>43</v>
      </c>
      <c r="O159" s="92"/>
      <c r="P159" s="261">
        <f>O159*H159</f>
        <v>0</v>
      </c>
      <c r="Q159" s="261">
        <v>0.0030799999999999998</v>
      </c>
      <c r="R159" s="261">
        <f>Q159*H159</f>
        <v>0.03696</v>
      </c>
      <c r="S159" s="261">
        <v>0</v>
      </c>
      <c r="T159" s="262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63" t="s">
        <v>147</v>
      </c>
      <c r="AT159" s="263" t="s">
        <v>143</v>
      </c>
      <c r="AU159" s="263" t="s">
        <v>88</v>
      </c>
      <c r="AY159" s="18" t="s">
        <v>141</v>
      </c>
      <c r="BE159" s="264">
        <f>IF(N159="základní",J159,0)</f>
        <v>0</v>
      </c>
      <c r="BF159" s="264">
        <f>IF(N159="snížená",J159,0)</f>
        <v>0</v>
      </c>
      <c r="BG159" s="264">
        <f>IF(N159="zákl. přenesená",J159,0)</f>
        <v>0</v>
      </c>
      <c r="BH159" s="264">
        <f>IF(N159="sníž. přenesená",J159,0)</f>
        <v>0</v>
      </c>
      <c r="BI159" s="264">
        <f>IF(N159="nulová",J159,0)</f>
        <v>0</v>
      </c>
      <c r="BJ159" s="18" t="s">
        <v>86</v>
      </c>
      <c r="BK159" s="264">
        <f>ROUND(I159*H159,2)</f>
        <v>0</v>
      </c>
      <c r="BL159" s="18" t="s">
        <v>147</v>
      </c>
      <c r="BM159" s="263" t="s">
        <v>180</v>
      </c>
    </row>
    <row r="160" s="13" customFormat="1">
      <c r="A160" s="13"/>
      <c r="B160" s="265"/>
      <c r="C160" s="266"/>
      <c r="D160" s="267" t="s">
        <v>149</v>
      </c>
      <c r="E160" s="268" t="s">
        <v>1</v>
      </c>
      <c r="F160" s="269" t="s">
        <v>181</v>
      </c>
      <c r="G160" s="266"/>
      <c r="H160" s="268" t="s">
        <v>1</v>
      </c>
      <c r="I160" s="270"/>
      <c r="J160" s="266"/>
      <c r="K160" s="266"/>
      <c r="L160" s="271"/>
      <c r="M160" s="272"/>
      <c r="N160" s="273"/>
      <c r="O160" s="273"/>
      <c r="P160" s="273"/>
      <c r="Q160" s="273"/>
      <c r="R160" s="273"/>
      <c r="S160" s="273"/>
      <c r="T160" s="27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75" t="s">
        <v>149</v>
      </c>
      <c r="AU160" s="275" t="s">
        <v>88</v>
      </c>
      <c r="AV160" s="13" t="s">
        <v>86</v>
      </c>
      <c r="AW160" s="13" t="s">
        <v>34</v>
      </c>
      <c r="AX160" s="13" t="s">
        <v>78</v>
      </c>
      <c r="AY160" s="275" t="s">
        <v>141</v>
      </c>
    </row>
    <row r="161" s="14" customFormat="1">
      <c r="A161" s="14"/>
      <c r="B161" s="276"/>
      <c r="C161" s="277"/>
      <c r="D161" s="267" t="s">
        <v>149</v>
      </c>
      <c r="E161" s="278" t="s">
        <v>1</v>
      </c>
      <c r="F161" s="279" t="s">
        <v>182</v>
      </c>
      <c r="G161" s="277"/>
      <c r="H161" s="280">
        <v>12</v>
      </c>
      <c r="I161" s="281"/>
      <c r="J161" s="277"/>
      <c r="K161" s="277"/>
      <c r="L161" s="282"/>
      <c r="M161" s="283"/>
      <c r="N161" s="284"/>
      <c r="O161" s="284"/>
      <c r="P161" s="284"/>
      <c r="Q161" s="284"/>
      <c r="R161" s="284"/>
      <c r="S161" s="284"/>
      <c r="T161" s="28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86" t="s">
        <v>149</v>
      </c>
      <c r="AU161" s="286" t="s">
        <v>88</v>
      </c>
      <c r="AV161" s="14" t="s">
        <v>88</v>
      </c>
      <c r="AW161" s="14" t="s">
        <v>34</v>
      </c>
      <c r="AX161" s="14" t="s">
        <v>86</v>
      </c>
      <c r="AY161" s="286" t="s">
        <v>141</v>
      </c>
    </row>
    <row r="162" s="2" customFormat="1" ht="24" customHeight="1">
      <c r="A162" s="39"/>
      <c r="B162" s="40"/>
      <c r="C162" s="251" t="s">
        <v>183</v>
      </c>
      <c r="D162" s="251" t="s">
        <v>143</v>
      </c>
      <c r="E162" s="252" t="s">
        <v>184</v>
      </c>
      <c r="F162" s="253" t="s">
        <v>185</v>
      </c>
      <c r="G162" s="254" t="s">
        <v>186</v>
      </c>
      <c r="H162" s="255">
        <v>0.54400000000000004</v>
      </c>
      <c r="I162" s="256"/>
      <c r="J162" s="257">
        <f>ROUND(I162*H162,2)</f>
        <v>0</v>
      </c>
      <c r="K162" s="258"/>
      <c r="L162" s="45"/>
      <c r="M162" s="259" t="s">
        <v>1</v>
      </c>
      <c r="N162" s="260" t="s">
        <v>43</v>
      </c>
      <c r="O162" s="92"/>
      <c r="P162" s="261">
        <f>O162*H162</f>
        <v>0</v>
      </c>
      <c r="Q162" s="261">
        <v>1.0601700000000001</v>
      </c>
      <c r="R162" s="261">
        <f>Q162*H162</f>
        <v>0.5767324800000001</v>
      </c>
      <c r="S162" s="261">
        <v>0</v>
      </c>
      <c r="T162" s="262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63" t="s">
        <v>147</v>
      </c>
      <c r="AT162" s="263" t="s">
        <v>143</v>
      </c>
      <c r="AU162" s="263" t="s">
        <v>88</v>
      </c>
      <c r="AY162" s="18" t="s">
        <v>141</v>
      </c>
      <c r="BE162" s="264">
        <f>IF(N162="základní",J162,0)</f>
        <v>0</v>
      </c>
      <c r="BF162" s="264">
        <f>IF(N162="snížená",J162,0)</f>
        <v>0</v>
      </c>
      <c r="BG162" s="264">
        <f>IF(N162="zákl. přenesená",J162,0)</f>
        <v>0</v>
      </c>
      <c r="BH162" s="264">
        <f>IF(N162="sníž. přenesená",J162,0)</f>
        <v>0</v>
      </c>
      <c r="BI162" s="264">
        <f>IF(N162="nulová",J162,0)</f>
        <v>0</v>
      </c>
      <c r="BJ162" s="18" t="s">
        <v>86</v>
      </c>
      <c r="BK162" s="264">
        <f>ROUND(I162*H162,2)</f>
        <v>0</v>
      </c>
      <c r="BL162" s="18" t="s">
        <v>147</v>
      </c>
      <c r="BM162" s="263" t="s">
        <v>187</v>
      </c>
    </row>
    <row r="163" s="2" customFormat="1" ht="16.5" customHeight="1">
      <c r="A163" s="39"/>
      <c r="B163" s="40"/>
      <c r="C163" s="251" t="s">
        <v>188</v>
      </c>
      <c r="D163" s="251" t="s">
        <v>143</v>
      </c>
      <c r="E163" s="252" t="s">
        <v>189</v>
      </c>
      <c r="F163" s="253" t="s">
        <v>190</v>
      </c>
      <c r="G163" s="254" t="s">
        <v>146</v>
      </c>
      <c r="H163" s="255">
        <v>0.55800000000000005</v>
      </c>
      <c r="I163" s="256"/>
      <c r="J163" s="257">
        <f>ROUND(I163*H163,2)</f>
        <v>0</v>
      </c>
      <c r="K163" s="258"/>
      <c r="L163" s="45"/>
      <c r="M163" s="259" t="s">
        <v>1</v>
      </c>
      <c r="N163" s="260" t="s">
        <v>43</v>
      </c>
      <c r="O163" s="92"/>
      <c r="P163" s="261">
        <f>O163*H163</f>
        <v>0</v>
      </c>
      <c r="Q163" s="261">
        <v>2.2563399999999998</v>
      </c>
      <c r="R163" s="261">
        <f>Q163*H163</f>
        <v>1.25903772</v>
      </c>
      <c r="S163" s="261">
        <v>0</v>
      </c>
      <c r="T163" s="262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63" t="s">
        <v>147</v>
      </c>
      <c r="AT163" s="263" t="s">
        <v>143</v>
      </c>
      <c r="AU163" s="263" t="s">
        <v>88</v>
      </c>
      <c r="AY163" s="18" t="s">
        <v>141</v>
      </c>
      <c r="BE163" s="264">
        <f>IF(N163="základní",J163,0)</f>
        <v>0</v>
      </c>
      <c r="BF163" s="264">
        <f>IF(N163="snížená",J163,0)</f>
        <v>0</v>
      </c>
      <c r="BG163" s="264">
        <f>IF(N163="zákl. přenesená",J163,0)</f>
        <v>0</v>
      </c>
      <c r="BH163" s="264">
        <f>IF(N163="sníž. přenesená",J163,0)</f>
        <v>0</v>
      </c>
      <c r="BI163" s="264">
        <f>IF(N163="nulová",J163,0)</f>
        <v>0</v>
      </c>
      <c r="BJ163" s="18" t="s">
        <v>86</v>
      </c>
      <c r="BK163" s="264">
        <f>ROUND(I163*H163,2)</f>
        <v>0</v>
      </c>
      <c r="BL163" s="18" t="s">
        <v>147</v>
      </c>
      <c r="BM163" s="263" t="s">
        <v>191</v>
      </c>
    </row>
    <row r="164" s="13" customFormat="1">
      <c r="A164" s="13"/>
      <c r="B164" s="265"/>
      <c r="C164" s="266"/>
      <c r="D164" s="267" t="s">
        <v>149</v>
      </c>
      <c r="E164" s="268" t="s">
        <v>1</v>
      </c>
      <c r="F164" s="269" t="s">
        <v>192</v>
      </c>
      <c r="G164" s="266"/>
      <c r="H164" s="268" t="s">
        <v>1</v>
      </c>
      <c r="I164" s="270"/>
      <c r="J164" s="266"/>
      <c r="K164" s="266"/>
      <c r="L164" s="271"/>
      <c r="M164" s="272"/>
      <c r="N164" s="273"/>
      <c r="O164" s="273"/>
      <c r="P164" s="273"/>
      <c r="Q164" s="273"/>
      <c r="R164" s="273"/>
      <c r="S164" s="273"/>
      <c r="T164" s="27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75" t="s">
        <v>149</v>
      </c>
      <c r="AU164" s="275" t="s">
        <v>88</v>
      </c>
      <c r="AV164" s="13" t="s">
        <v>86</v>
      </c>
      <c r="AW164" s="13" t="s">
        <v>34</v>
      </c>
      <c r="AX164" s="13" t="s">
        <v>78</v>
      </c>
      <c r="AY164" s="275" t="s">
        <v>141</v>
      </c>
    </row>
    <row r="165" s="14" customFormat="1">
      <c r="A165" s="14"/>
      <c r="B165" s="276"/>
      <c r="C165" s="277"/>
      <c r="D165" s="267" t="s">
        <v>149</v>
      </c>
      <c r="E165" s="278" t="s">
        <v>1</v>
      </c>
      <c r="F165" s="279" t="s">
        <v>193</v>
      </c>
      <c r="G165" s="277"/>
      <c r="H165" s="280">
        <v>0.035999999999999997</v>
      </c>
      <c r="I165" s="281"/>
      <c r="J165" s="277"/>
      <c r="K165" s="277"/>
      <c r="L165" s="282"/>
      <c r="M165" s="283"/>
      <c r="N165" s="284"/>
      <c r="O165" s="284"/>
      <c r="P165" s="284"/>
      <c r="Q165" s="284"/>
      <c r="R165" s="284"/>
      <c r="S165" s="284"/>
      <c r="T165" s="28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86" t="s">
        <v>149</v>
      </c>
      <c r="AU165" s="286" t="s">
        <v>88</v>
      </c>
      <c r="AV165" s="14" t="s">
        <v>88</v>
      </c>
      <c r="AW165" s="14" t="s">
        <v>34</v>
      </c>
      <c r="AX165" s="14" t="s">
        <v>78</v>
      </c>
      <c r="AY165" s="286" t="s">
        <v>141</v>
      </c>
    </row>
    <row r="166" s="13" customFormat="1">
      <c r="A166" s="13"/>
      <c r="B166" s="265"/>
      <c r="C166" s="266"/>
      <c r="D166" s="267" t="s">
        <v>149</v>
      </c>
      <c r="E166" s="268" t="s">
        <v>1</v>
      </c>
      <c r="F166" s="269" t="s">
        <v>194</v>
      </c>
      <c r="G166" s="266"/>
      <c r="H166" s="268" t="s">
        <v>1</v>
      </c>
      <c r="I166" s="270"/>
      <c r="J166" s="266"/>
      <c r="K166" s="266"/>
      <c r="L166" s="271"/>
      <c r="M166" s="272"/>
      <c r="N166" s="273"/>
      <c r="O166" s="273"/>
      <c r="P166" s="273"/>
      <c r="Q166" s="273"/>
      <c r="R166" s="273"/>
      <c r="S166" s="273"/>
      <c r="T166" s="27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75" t="s">
        <v>149</v>
      </c>
      <c r="AU166" s="275" t="s">
        <v>88</v>
      </c>
      <c r="AV166" s="13" t="s">
        <v>86</v>
      </c>
      <c r="AW166" s="13" t="s">
        <v>34</v>
      </c>
      <c r="AX166" s="13" t="s">
        <v>78</v>
      </c>
      <c r="AY166" s="275" t="s">
        <v>141</v>
      </c>
    </row>
    <row r="167" s="14" customFormat="1">
      <c r="A167" s="14"/>
      <c r="B167" s="276"/>
      <c r="C167" s="277"/>
      <c r="D167" s="267" t="s">
        <v>149</v>
      </c>
      <c r="E167" s="278" t="s">
        <v>1</v>
      </c>
      <c r="F167" s="279" t="s">
        <v>195</v>
      </c>
      <c r="G167" s="277"/>
      <c r="H167" s="280">
        <v>0.52200000000000002</v>
      </c>
      <c r="I167" s="281"/>
      <c r="J167" s="277"/>
      <c r="K167" s="277"/>
      <c r="L167" s="282"/>
      <c r="M167" s="283"/>
      <c r="N167" s="284"/>
      <c r="O167" s="284"/>
      <c r="P167" s="284"/>
      <c r="Q167" s="284"/>
      <c r="R167" s="284"/>
      <c r="S167" s="284"/>
      <c r="T167" s="28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86" t="s">
        <v>149</v>
      </c>
      <c r="AU167" s="286" t="s">
        <v>88</v>
      </c>
      <c r="AV167" s="14" t="s">
        <v>88</v>
      </c>
      <c r="AW167" s="14" t="s">
        <v>34</v>
      </c>
      <c r="AX167" s="14" t="s">
        <v>78</v>
      </c>
      <c r="AY167" s="286" t="s">
        <v>141</v>
      </c>
    </row>
    <row r="168" s="15" customFormat="1">
      <c r="A168" s="15"/>
      <c r="B168" s="287"/>
      <c r="C168" s="288"/>
      <c r="D168" s="267" t="s">
        <v>149</v>
      </c>
      <c r="E168" s="289" t="s">
        <v>1</v>
      </c>
      <c r="F168" s="290" t="s">
        <v>157</v>
      </c>
      <c r="G168" s="288"/>
      <c r="H168" s="291">
        <v>0.55800000000000005</v>
      </c>
      <c r="I168" s="292"/>
      <c r="J168" s="288"/>
      <c r="K168" s="288"/>
      <c r="L168" s="293"/>
      <c r="M168" s="294"/>
      <c r="N168" s="295"/>
      <c r="O168" s="295"/>
      <c r="P168" s="295"/>
      <c r="Q168" s="295"/>
      <c r="R168" s="295"/>
      <c r="S168" s="295"/>
      <c r="T168" s="296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97" t="s">
        <v>149</v>
      </c>
      <c r="AU168" s="297" t="s">
        <v>88</v>
      </c>
      <c r="AV168" s="15" t="s">
        <v>147</v>
      </c>
      <c r="AW168" s="15" t="s">
        <v>34</v>
      </c>
      <c r="AX168" s="15" t="s">
        <v>86</v>
      </c>
      <c r="AY168" s="297" t="s">
        <v>141</v>
      </c>
    </row>
    <row r="169" s="2" customFormat="1" ht="16.5" customHeight="1">
      <c r="A169" s="39"/>
      <c r="B169" s="40"/>
      <c r="C169" s="251" t="s">
        <v>162</v>
      </c>
      <c r="D169" s="251" t="s">
        <v>143</v>
      </c>
      <c r="E169" s="252" t="s">
        <v>196</v>
      </c>
      <c r="F169" s="253" t="s">
        <v>197</v>
      </c>
      <c r="G169" s="254" t="s">
        <v>169</v>
      </c>
      <c r="H169" s="255">
        <v>2.6099999999999999</v>
      </c>
      <c r="I169" s="256"/>
      <c r="J169" s="257">
        <f>ROUND(I169*H169,2)</f>
        <v>0</v>
      </c>
      <c r="K169" s="258"/>
      <c r="L169" s="45"/>
      <c r="M169" s="259" t="s">
        <v>1</v>
      </c>
      <c r="N169" s="260" t="s">
        <v>43</v>
      </c>
      <c r="O169" s="92"/>
      <c r="P169" s="261">
        <f>O169*H169</f>
        <v>0</v>
      </c>
      <c r="Q169" s="261">
        <v>0.053240000000000003</v>
      </c>
      <c r="R169" s="261">
        <f>Q169*H169</f>
        <v>0.13895640000000001</v>
      </c>
      <c r="S169" s="261">
        <v>0</v>
      </c>
      <c r="T169" s="262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63" t="s">
        <v>147</v>
      </c>
      <c r="AT169" s="263" t="s">
        <v>143</v>
      </c>
      <c r="AU169" s="263" t="s">
        <v>88</v>
      </c>
      <c r="AY169" s="18" t="s">
        <v>141</v>
      </c>
      <c r="BE169" s="264">
        <f>IF(N169="základní",J169,0)</f>
        <v>0</v>
      </c>
      <c r="BF169" s="264">
        <f>IF(N169="snížená",J169,0)</f>
        <v>0</v>
      </c>
      <c r="BG169" s="264">
        <f>IF(N169="zákl. přenesená",J169,0)</f>
        <v>0</v>
      </c>
      <c r="BH169" s="264">
        <f>IF(N169="sníž. přenesená",J169,0)</f>
        <v>0</v>
      </c>
      <c r="BI169" s="264">
        <f>IF(N169="nulová",J169,0)</f>
        <v>0</v>
      </c>
      <c r="BJ169" s="18" t="s">
        <v>86</v>
      </c>
      <c r="BK169" s="264">
        <f>ROUND(I169*H169,2)</f>
        <v>0</v>
      </c>
      <c r="BL169" s="18" t="s">
        <v>147</v>
      </c>
      <c r="BM169" s="263" t="s">
        <v>198</v>
      </c>
    </row>
    <row r="170" s="13" customFormat="1">
      <c r="A170" s="13"/>
      <c r="B170" s="265"/>
      <c r="C170" s="266"/>
      <c r="D170" s="267" t="s">
        <v>149</v>
      </c>
      <c r="E170" s="268" t="s">
        <v>1</v>
      </c>
      <c r="F170" s="269" t="s">
        <v>199</v>
      </c>
      <c r="G170" s="266"/>
      <c r="H170" s="268" t="s">
        <v>1</v>
      </c>
      <c r="I170" s="270"/>
      <c r="J170" s="266"/>
      <c r="K170" s="266"/>
      <c r="L170" s="271"/>
      <c r="M170" s="272"/>
      <c r="N170" s="273"/>
      <c r="O170" s="273"/>
      <c r="P170" s="273"/>
      <c r="Q170" s="273"/>
      <c r="R170" s="273"/>
      <c r="S170" s="273"/>
      <c r="T170" s="27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75" t="s">
        <v>149</v>
      </c>
      <c r="AU170" s="275" t="s">
        <v>88</v>
      </c>
      <c r="AV170" s="13" t="s">
        <v>86</v>
      </c>
      <c r="AW170" s="13" t="s">
        <v>34</v>
      </c>
      <c r="AX170" s="13" t="s">
        <v>78</v>
      </c>
      <c r="AY170" s="275" t="s">
        <v>141</v>
      </c>
    </row>
    <row r="171" s="13" customFormat="1">
      <c r="A171" s="13"/>
      <c r="B171" s="265"/>
      <c r="C171" s="266"/>
      <c r="D171" s="267" t="s">
        <v>149</v>
      </c>
      <c r="E171" s="268" t="s">
        <v>1</v>
      </c>
      <c r="F171" s="269" t="s">
        <v>200</v>
      </c>
      <c r="G171" s="266"/>
      <c r="H171" s="268" t="s">
        <v>1</v>
      </c>
      <c r="I171" s="270"/>
      <c r="J171" s="266"/>
      <c r="K171" s="266"/>
      <c r="L171" s="271"/>
      <c r="M171" s="272"/>
      <c r="N171" s="273"/>
      <c r="O171" s="273"/>
      <c r="P171" s="273"/>
      <c r="Q171" s="273"/>
      <c r="R171" s="273"/>
      <c r="S171" s="273"/>
      <c r="T171" s="27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75" t="s">
        <v>149</v>
      </c>
      <c r="AU171" s="275" t="s">
        <v>88</v>
      </c>
      <c r="AV171" s="13" t="s">
        <v>86</v>
      </c>
      <c r="AW171" s="13" t="s">
        <v>34</v>
      </c>
      <c r="AX171" s="13" t="s">
        <v>78</v>
      </c>
      <c r="AY171" s="275" t="s">
        <v>141</v>
      </c>
    </row>
    <row r="172" s="14" customFormat="1">
      <c r="A172" s="14"/>
      <c r="B172" s="276"/>
      <c r="C172" s="277"/>
      <c r="D172" s="267" t="s">
        <v>149</v>
      </c>
      <c r="E172" s="278" t="s">
        <v>1</v>
      </c>
      <c r="F172" s="279" t="s">
        <v>201</v>
      </c>
      <c r="G172" s="277"/>
      <c r="H172" s="280">
        <v>2.6099999999999999</v>
      </c>
      <c r="I172" s="281"/>
      <c r="J172" s="277"/>
      <c r="K172" s="277"/>
      <c r="L172" s="282"/>
      <c r="M172" s="283"/>
      <c r="N172" s="284"/>
      <c r="O172" s="284"/>
      <c r="P172" s="284"/>
      <c r="Q172" s="284"/>
      <c r="R172" s="284"/>
      <c r="S172" s="284"/>
      <c r="T172" s="28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86" t="s">
        <v>149</v>
      </c>
      <c r="AU172" s="286" t="s">
        <v>88</v>
      </c>
      <c r="AV172" s="14" t="s">
        <v>88</v>
      </c>
      <c r="AW172" s="14" t="s">
        <v>34</v>
      </c>
      <c r="AX172" s="14" t="s">
        <v>86</v>
      </c>
      <c r="AY172" s="286" t="s">
        <v>141</v>
      </c>
    </row>
    <row r="173" s="2" customFormat="1" ht="24" customHeight="1">
      <c r="A173" s="39"/>
      <c r="B173" s="40"/>
      <c r="C173" s="251" t="s">
        <v>202</v>
      </c>
      <c r="D173" s="251" t="s">
        <v>143</v>
      </c>
      <c r="E173" s="252" t="s">
        <v>203</v>
      </c>
      <c r="F173" s="253" t="s">
        <v>204</v>
      </c>
      <c r="G173" s="254" t="s">
        <v>169</v>
      </c>
      <c r="H173" s="255">
        <v>4.5599999999999996</v>
      </c>
      <c r="I173" s="256"/>
      <c r="J173" s="257">
        <f>ROUND(I173*H173,2)</f>
        <v>0</v>
      </c>
      <c r="K173" s="258"/>
      <c r="L173" s="45"/>
      <c r="M173" s="259" t="s">
        <v>1</v>
      </c>
      <c r="N173" s="260" t="s">
        <v>43</v>
      </c>
      <c r="O173" s="92"/>
      <c r="P173" s="261">
        <f>O173*H173</f>
        <v>0</v>
      </c>
      <c r="Q173" s="261">
        <v>0.060539999999999997</v>
      </c>
      <c r="R173" s="261">
        <f>Q173*H173</f>
        <v>0.27606239999999999</v>
      </c>
      <c r="S173" s="261">
        <v>0</v>
      </c>
      <c r="T173" s="262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63" t="s">
        <v>147</v>
      </c>
      <c r="AT173" s="263" t="s">
        <v>143</v>
      </c>
      <c r="AU173" s="263" t="s">
        <v>88</v>
      </c>
      <c r="AY173" s="18" t="s">
        <v>141</v>
      </c>
      <c r="BE173" s="264">
        <f>IF(N173="základní",J173,0)</f>
        <v>0</v>
      </c>
      <c r="BF173" s="264">
        <f>IF(N173="snížená",J173,0)</f>
        <v>0</v>
      </c>
      <c r="BG173" s="264">
        <f>IF(N173="zákl. přenesená",J173,0)</f>
        <v>0</v>
      </c>
      <c r="BH173" s="264">
        <f>IF(N173="sníž. přenesená",J173,0)</f>
        <v>0</v>
      </c>
      <c r="BI173" s="264">
        <f>IF(N173="nulová",J173,0)</f>
        <v>0</v>
      </c>
      <c r="BJ173" s="18" t="s">
        <v>86</v>
      </c>
      <c r="BK173" s="264">
        <f>ROUND(I173*H173,2)</f>
        <v>0</v>
      </c>
      <c r="BL173" s="18" t="s">
        <v>147</v>
      </c>
      <c r="BM173" s="263" t="s">
        <v>205</v>
      </c>
    </row>
    <row r="174" s="13" customFormat="1">
      <c r="A174" s="13"/>
      <c r="B174" s="265"/>
      <c r="C174" s="266"/>
      <c r="D174" s="267" t="s">
        <v>149</v>
      </c>
      <c r="E174" s="268" t="s">
        <v>1</v>
      </c>
      <c r="F174" s="269" t="s">
        <v>206</v>
      </c>
      <c r="G174" s="266"/>
      <c r="H174" s="268" t="s">
        <v>1</v>
      </c>
      <c r="I174" s="270"/>
      <c r="J174" s="266"/>
      <c r="K174" s="266"/>
      <c r="L174" s="271"/>
      <c r="M174" s="272"/>
      <c r="N174" s="273"/>
      <c r="O174" s="273"/>
      <c r="P174" s="273"/>
      <c r="Q174" s="273"/>
      <c r="R174" s="273"/>
      <c r="S174" s="273"/>
      <c r="T174" s="27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75" t="s">
        <v>149</v>
      </c>
      <c r="AU174" s="275" t="s">
        <v>88</v>
      </c>
      <c r="AV174" s="13" t="s">
        <v>86</v>
      </c>
      <c r="AW174" s="13" t="s">
        <v>34</v>
      </c>
      <c r="AX174" s="13" t="s">
        <v>78</v>
      </c>
      <c r="AY174" s="275" t="s">
        <v>141</v>
      </c>
    </row>
    <row r="175" s="14" customFormat="1">
      <c r="A175" s="14"/>
      <c r="B175" s="276"/>
      <c r="C175" s="277"/>
      <c r="D175" s="267" t="s">
        <v>149</v>
      </c>
      <c r="E175" s="278" t="s">
        <v>1</v>
      </c>
      <c r="F175" s="279" t="s">
        <v>207</v>
      </c>
      <c r="G175" s="277"/>
      <c r="H175" s="280">
        <v>4.2000000000000002</v>
      </c>
      <c r="I175" s="281"/>
      <c r="J175" s="277"/>
      <c r="K175" s="277"/>
      <c r="L175" s="282"/>
      <c r="M175" s="283"/>
      <c r="N175" s="284"/>
      <c r="O175" s="284"/>
      <c r="P175" s="284"/>
      <c r="Q175" s="284"/>
      <c r="R175" s="284"/>
      <c r="S175" s="284"/>
      <c r="T175" s="28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86" t="s">
        <v>149</v>
      </c>
      <c r="AU175" s="286" t="s">
        <v>88</v>
      </c>
      <c r="AV175" s="14" t="s">
        <v>88</v>
      </c>
      <c r="AW175" s="14" t="s">
        <v>34</v>
      </c>
      <c r="AX175" s="14" t="s">
        <v>78</v>
      </c>
      <c r="AY175" s="286" t="s">
        <v>141</v>
      </c>
    </row>
    <row r="176" s="13" customFormat="1">
      <c r="A176" s="13"/>
      <c r="B176" s="265"/>
      <c r="C176" s="266"/>
      <c r="D176" s="267" t="s">
        <v>149</v>
      </c>
      <c r="E176" s="268" t="s">
        <v>1</v>
      </c>
      <c r="F176" s="269" t="s">
        <v>208</v>
      </c>
      <c r="G176" s="266"/>
      <c r="H176" s="268" t="s">
        <v>1</v>
      </c>
      <c r="I176" s="270"/>
      <c r="J176" s="266"/>
      <c r="K176" s="266"/>
      <c r="L176" s="271"/>
      <c r="M176" s="272"/>
      <c r="N176" s="273"/>
      <c r="O176" s="273"/>
      <c r="P176" s="273"/>
      <c r="Q176" s="273"/>
      <c r="R176" s="273"/>
      <c r="S176" s="273"/>
      <c r="T176" s="27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75" t="s">
        <v>149</v>
      </c>
      <c r="AU176" s="275" t="s">
        <v>88</v>
      </c>
      <c r="AV176" s="13" t="s">
        <v>86</v>
      </c>
      <c r="AW176" s="13" t="s">
        <v>34</v>
      </c>
      <c r="AX176" s="13" t="s">
        <v>78</v>
      </c>
      <c r="AY176" s="275" t="s">
        <v>141</v>
      </c>
    </row>
    <row r="177" s="14" customFormat="1">
      <c r="A177" s="14"/>
      <c r="B177" s="276"/>
      <c r="C177" s="277"/>
      <c r="D177" s="267" t="s">
        <v>149</v>
      </c>
      <c r="E177" s="278" t="s">
        <v>1</v>
      </c>
      <c r="F177" s="279" t="s">
        <v>209</v>
      </c>
      <c r="G177" s="277"/>
      <c r="H177" s="280">
        <v>0.35999999999999999</v>
      </c>
      <c r="I177" s="281"/>
      <c r="J177" s="277"/>
      <c r="K177" s="277"/>
      <c r="L177" s="282"/>
      <c r="M177" s="283"/>
      <c r="N177" s="284"/>
      <c r="O177" s="284"/>
      <c r="P177" s="284"/>
      <c r="Q177" s="284"/>
      <c r="R177" s="284"/>
      <c r="S177" s="284"/>
      <c r="T177" s="28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86" t="s">
        <v>149</v>
      </c>
      <c r="AU177" s="286" t="s">
        <v>88</v>
      </c>
      <c r="AV177" s="14" t="s">
        <v>88</v>
      </c>
      <c r="AW177" s="14" t="s">
        <v>34</v>
      </c>
      <c r="AX177" s="14" t="s">
        <v>78</v>
      </c>
      <c r="AY177" s="286" t="s">
        <v>141</v>
      </c>
    </row>
    <row r="178" s="15" customFormat="1">
      <c r="A178" s="15"/>
      <c r="B178" s="287"/>
      <c r="C178" s="288"/>
      <c r="D178" s="267" t="s">
        <v>149</v>
      </c>
      <c r="E178" s="289" t="s">
        <v>1</v>
      </c>
      <c r="F178" s="290" t="s">
        <v>157</v>
      </c>
      <c r="G178" s="288"/>
      <c r="H178" s="291">
        <v>4.5599999999999996</v>
      </c>
      <c r="I178" s="292"/>
      <c r="J178" s="288"/>
      <c r="K178" s="288"/>
      <c r="L178" s="293"/>
      <c r="M178" s="294"/>
      <c r="N178" s="295"/>
      <c r="O178" s="295"/>
      <c r="P178" s="295"/>
      <c r="Q178" s="295"/>
      <c r="R178" s="295"/>
      <c r="S178" s="295"/>
      <c r="T178" s="296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97" t="s">
        <v>149</v>
      </c>
      <c r="AU178" s="297" t="s">
        <v>88</v>
      </c>
      <c r="AV178" s="15" t="s">
        <v>147</v>
      </c>
      <c r="AW178" s="15" t="s">
        <v>34</v>
      </c>
      <c r="AX178" s="15" t="s">
        <v>86</v>
      </c>
      <c r="AY178" s="297" t="s">
        <v>141</v>
      </c>
    </row>
    <row r="179" s="2" customFormat="1" ht="24" customHeight="1">
      <c r="A179" s="39"/>
      <c r="B179" s="40"/>
      <c r="C179" s="251" t="s">
        <v>210</v>
      </c>
      <c r="D179" s="251" t="s">
        <v>143</v>
      </c>
      <c r="E179" s="252" t="s">
        <v>211</v>
      </c>
      <c r="F179" s="253" t="s">
        <v>212</v>
      </c>
      <c r="G179" s="254" t="s">
        <v>169</v>
      </c>
      <c r="H179" s="255">
        <v>0.17999999999999999</v>
      </c>
      <c r="I179" s="256"/>
      <c r="J179" s="257">
        <f>ROUND(I179*H179,2)</f>
        <v>0</v>
      </c>
      <c r="K179" s="258"/>
      <c r="L179" s="45"/>
      <c r="M179" s="259" t="s">
        <v>1</v>
      </c>
      <c r="N179" s="260" t="s">
        <v>43</v>
      </c>
      <c r="O179" s="92"/>
      <c r="P179" s="261">
        <f>O179*H179</f>
        <v>0</v>
      </c>
      <c r="Q179" s="261">
        <v>0.36321999999999999</v>
      </c>
      <c r="R179" s="261">
        <f>Q179*H179</f>
        <v>0.065379599999999996</v>
      </c>
      <c r="S179" s="261">
        <v>0</v>
      </c>
      <c r="T179" s="262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63" t="s">
        <v>147</v>
      </c>
      <c r="AT179" s="263" t="s">
        <v>143</v>
      </c>
      <c r="AU179" s="263" t="s">
        <v>88</v>
      </c>
      <c r="AY179" s="18" t="s">
        <v>141</v>
      </c>
      <c r="BE179" s="264">
        <f>IF(N179="základní",J179,0)</f>
        <v>0</v>
      </c>
      <c r="BF179" s="264">
        <f>IF(N179="snížená",J179,0)</f>
        <v>0</v>
      </c>
      <c r="BG179" s="264">
        <f>IF(N179="zákl. přenesená",J179,0)</f>
        <v>0</v>
      </c>
      <c r="BH179" s="264">
        <f>IF(N179="sníž. přenesená",J179,0)</f>
        <v>0</v>
      </c>
      <c r="BI179" s="264">
        <f>IF(N179="nulová",J179,0)</f>
        <v>0</v>
      </c>
      <c r="BJ179" s="18" t="s">
        <v>86</v>
      </c>
      <c r="BK179" s="264">
        <f>ROUND(I179*H179,2)</f>
        <v>0</v>
      </c>
      <c r="BL179" s="18" t="s">
        <v>147</v>
      </c>
      <c r="BM179" s="263" t="s">
        <v>213</v>
      </c>
    </row>
    <row r="180" s="13" customFormat="1">
      <c r="A180" s="13"/>
      <c r="B180" s="265"/>
      <c r="C180" s="266"/>
      <c r="D180" s="267" t="s">
        <v>149</v>
      </c>
      <c r="E180" s="268" t="s">
        <v>1</v>
      </c>
      <c r="F180" s="269" t="s">
        <v>214</v>
      </c>
      <c r="G180" s="266"/>
      <c r="H180" s="268" t="s">
        <v>1</v>
      </c>
      <c r="I180" s="270"/>
      <c r="J180" s="266"/>
      <c r="K180" s="266"/>
      <c r="L180" s="271"/>
      <c r="M180" s="272"/>
      <c r="N180" s="273"/>
      <c r="O180" s="273"/>
      <c r="P180" s="273"/>
      <c r="Q180" s="273"/>
      <c r="R180" s="273"/>
      <c r="S180" s="273"/>
      <c r="T180" s="27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75" t="s">
        <v>149</v>
      </c>
      <c r="AU180" s="275" t="s">
        <v>88</v>
      </c>
      <c r="AV180" s="13" t="s">
        <v>86</v>
      </c>
      <c r="AW180" s="13" t="s">
        <v>34</v>
      </c>
      <c r="AX180" s="13" t="s">
        <v>78</v>
      </c>
      <c r="AY180" s="275" t="s">
        <v>141</v>
      </c>
    </row>
    <row r="181" s="14" customFormat="1">
      <c r="A181" s="14"/>
      <c r="B181" s="276"/>
      <c r="C181" s="277"/>
      <c r="D181" s="267" t="s">
        <v>149</v>
      </c>
      <c r="E181" s="278" t="s">
        <v>1</v>
      </c>
      <c r="F181" s="279" t="s">
        <v>215</v>
      </c>
      <c r="G181" s="277"/>
      <c r="H181" s="280">
        <v>0.17999999999999999</v>
      </c>
      <c r="I181" s="281"/>
      <c r="J181" s="277"/>
      <c r="K181" s="277"/>
      <c r="L181" s="282"/>
      <c r="M181" s="283"/>
      <c r="N181" s="284"/>
      <c r="O181" s="284"/>
      <c r="P181" s="284"/>
      <c r="Q181" s="284"/>
      <c r="R181" s="284"/>
      <c r="S181" s="284"/>
      <c r="T181" s="28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86" t="s">
        <v>149</v>
      </c>
      <c r="AU181" s="286" t="s">
        <v>88</v>
      </c>
      <c r="AV181" s="14" t="s">
        <v>88</v>
      </c>
      <c r="AW181" s="14" t="s">
        <v>34</v>
      </c>
      <c r="AX181" s="14" t="s">
        <v>78</v>
      </c>
      <c r="AY181" s="286" t="s">
        <v>141</v>
      </c>
    </row>
    <row r="182" s="15" customFormat="1">
      <c r="A182" s="15"/>
      <c r="B182" s="287"/>
      <c r="C182" s="288"/>
      <c r="D182" s="267" t="s">
        <v>149</v>
      </c>
      <c r="E182" s="289" t="s">
        <v>1</v>
      </c>
      <c r="F182" s="290" t="s">
        <v>157</v>
      </c>
      <c r="G182" s="288"/>
      <c r="H182" s="291">
        <v>0.17999999999999999</v>
      </c>
      <c r="I182" s="292"/>
      <c r="J182" s="288"/>
      <c r="K182" s="288"/>
      <c r="L182" s="293"/>
      <c r="M182" s="294"/>
      <c r="N182" s="295"/>
      <c r="O182" s="295"/>
      <c r="P182" s="295"/>
      <c r="Q182" s="295"/>
      <c r="R182" s="295"/>
      <c r="S182" s="295"/>
      <c r="T182" s="296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97" t="s">
        <v>149</v>
      </c>
      <c r="AU182" s="297" t="s">
        <v>88</v>
      </c>
      <c r="AV182" s="15" t="s">
        <v>147</v>
      </c>
      <c r="AW182" s="15" t="s">
        <v>34</v>
      </c>
      <c r="AX182" s="15" t="s">
        <v>86</v>
      </c>
      <c r="AY182" s="297" t="s">
        <v>141</v>
      </c>
    </row>
    <row r="183" s="12" customFormat="1" ht="22.8" customHeight="1">
      <c r="A183" s="12"/>
      <c r="B183" s="235"/>
      <c r="C183" s="236"/>
      <c r="D183" s="237" t="s">
        <v>77</v>
      </c>
      <c r="E183" s="249" t="s">
        <v>166</v>
      </c>
      <c r="F183" s="249" t="s">
        <v>216</v>
      </c>
      <c r="G183" s="236"/>
      <c r="H183" s="236"/>
      <c r="I183" s="239"/>
      <c r="J183" s="250">
        <f>BK183</f>
        <v>0</v>
      </c>
      <c r="K183" s="236"/>
      <c r="L183" s="241"/>
      <c r="M183" s="242"/>
      <c r="N183" s="243"/>
      <c r="O183" s="243"/>
      <c r="P183" s="244">
        <f>SUM(P184:P187)</f>
        <v>0</v>
      </c>
      <c r="Q183" s="243"/>
      <c r="R183" s="244">
        <f>SUM(R184:R187)</f>
        <v>0.091884000000000007</v>
      </c>
      <c r="S183" s="243"/>
      <c r="T183" s="245">
        <f>SUM(T184:T187)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46" t="s">
        <v>86</v>
      </c>
      <c r="AT183" s="247" t="s">
        <v>77</v>
      </c>
      <c r="AU183" s="247" t="s">
        <v>86</v>
      </c>
      <c r="AY183" s="246" t="s">
        <v>141</v>
      </c>
      <c r="BK183" s="248">
        <f>SUM(BK184:BK187)</f>
        <v>0</v>
      </c>
    </row>
    <row r="184" s="2" customFormat="1" ht="24" customHeight="1">
      <c r="A184" s="39"/>
      <c r="B184" s="40"/>
      <c r="C184" s="251" t="s">
        <v>217</v>
      </c>
      <c r="D184" s="251" t="s">
        <v>143</v>
      </c>
      <c r="E184" s="252" t="s">
        <v>218</v>
      </c>
      <c r="F184" s="253" t="s">
        <v>219</v>
      </c>
      <c r="G184" s="254" t="s">
        <v>161</v>
      </c>
      <c r="H184" s="255">
        <v>925</v>
      </c>
      <c r="I184" s="256"/>
      <c r="J184" s="257">
        <f>ROUND(I184*H184,2)</f>
        <v>0</v>
      </c>
      <c r="K184" s="258"/>
      <c r="L184" s="45"/>
      <c r="M184" s="259" t="s">
        <v>1</v>
      </c>
      <c r="N184" s="260" t="s">
        <v>43</v>
      </c>
      <c r="O184" s="92"/>
      <c r="P184" s="261">
        <f>O184*H184</f>
        <v>0</v>
      </c>
      <c r="Q184" s="261">
        <v>0</v>
      </c>
      <c r="R184" s="261">
        <f>Q184*H184</f>
        <v>0</v>
      </c>
      <c r="S184" s="261">
        <v>0</v>
      </c>
      <c r="T184" s="262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63" t="s">
        <v>147</v>
      </c>
      <c r="AT184" s="263" t="s">
        <v>143</v>
      </c>
      <c r="AU184" s="263" t="s">
        <v>88</v>
      </c>
      <c r="AY184" s="18" t="s">
        <v>141</v>
      </c>
      <c r="BE184" s="264">
        <f>IF(N184="základní",J184,0)</f>
        <v>0</v>
      </c>
      <c r="BF184" s="264">
        <f>IF(N184="snížená",J184,0)</f>
        <v>0</v>
      </c>
      <c r="BG184" s="264">
        <f>IF(N184="zákl. přenesená",J184,0)</f>
        <v>0</v>
      </c>
      <c r="BH184" s="264">
        <f>IF(N184="sníž. přenesená",J184,0)</f>
        <v>0</v>
      </c>
      <c r="BI184" s="264">
        <f>IF(N184="nulová",J184,0)</f>
        <v>0</v>
      </c>
      <c r="BJ184" s="18" t="s">
        <v>86</v>
      </c>
      <c r="BK184" s="264">
        <f>ROUND(I184*H184,2)</f>
        <v>0</v>
      </c>
      <c r="BL184" s="18" t="s">
        <v>147</v>
      </c>
      <c r="BM184" s="263" t="s">
        <v>220</v>
      </c>
    </row>
    <row r="185" s="14" customFormat="1">
      <c r="A185" s="14"/>
      <c r="B185" s="276"/>
      <c r="C185" s="277"/>
      <c r="D185" s="267" t="s">
        <v>149</v>
      </c>
      <c r="E185" s="278" t="s">
        <v>1</v>
      </c>
      <c r="F185" s="279" t="s">
        <v>221</v>
      </c>
      <c r="G185" s="277"/>
      <c r="H185" s="280">
        <v>925</v>
      </c>
      <c r="I185" s="281"/>
      <c r="J185" s="277"/>
      <c r="K185" s="277"/>
      <c r="L185" s="282"/>
      <c r="M185" s="283"/>
      <c r="N185" s="284"/>
      <c r="O185" s="284"/>
      <c r="P185" s="284"/>
      <c r="Q185" s="284"/>
      <c r="R185" s="284"/>
      <c r="S185" s="284"/>
      <c r="T185" s="28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86" t="s">
        <v>149</v>
      </c>
      <c r="AU185" s="286" t="s">
        <v>88</v>
      </c>
      <c r="AV185" s="14" t="s">
        <v>88</v>
      </c>
      <c r="AW185" s="14" t="s">
        <v>34</v>
      </c>
      <c r="AX185" s="14" t="s">
        <v>86</v>
      </c>
      <c r="AY185" s="286" t="s">
        <v>141</v>
      </c>
    </row>
    <row r="186" s="2" customFormat="1" ht="16.5" customHeight="1">
      <c r="A186" s="39"/>
      <c r="B186" s="40"/>
      <c r="C186" s="251" t="s">
        <v>182</v>
      </c>
      <c r="D186" s="251" t="s">
        <v>143</v>
      </c>
      <c r="E186" s="252" t="s">
        <v>222</v>
      </c>
      <c r="F186" s="253" t="s">
        <v>223</v>
      </c>
      <c r="G186" s="254" t="s">
        <v>224</v>
      </c>
      <c r="H186" s="255">
        <v>37.200000000000003</v>
      </c>
      <c r="I186" s="256"/>
      <c r="J186" s="257">
        <f>ROUND(I186*H186,2)</f>
        <v>0</v>
      </c>
      <c r="K186" s="258"/>
      <c r="L186" s="45"/>
      <c r="M186" s="259" t="s">
        <v>1</v>
      </c>
      <c r="N186" s="260" t="s">
        <v>43</v>
      </c>
      <c r="O186" s="92"/>
      <c r="P186" s="261">
        <f>O186*H186</f>
        <v>0</v>
      </c>
      <c r="Q186" s="261">
        <v>0.00247</v>
      </c>
      <c r="R186" s="261">
        <f>Q186*H186</f>
        <v>0.091884000000000007</v>
      </c>
      <c r="S186" s="261">
        <v>0</v>
      </c>
      <c r="T186" s="262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63" t="s">
        <v>147</v>
      </c>
      <c r="AT186" s="263" t="s">
        <v>143</v>
      </c>
      <c r="AU186" s="263" t="s">
        <v>88</v>
      </c>
      <c r="AY186" s="18" t="s">
        <v>141</v>
      </c>
      <c r="BE186" s="264">
        <f>IF(N186="základní",J186,0)</f>
        <v>0</v>
      </c>
      <c r="BF186" s="264">
        <f>IF(N186="snížená",J186,0)</f>
        <v>0</v>
      </c>
      <c r="BG186" s="264">
        <f>IF(N186="zákl. přenesená",J186,0)</f>
        <v>0</v>
      </c>
      <c r="BH186" s="264">
        <f>IF(N186="sníž. přenesená",J186,0)</f>
        <v>0</v>
      </c>
      <c r="BI186" s="264">
        <f>IF(N186="nulová",J186,0)</f>
        <v>0</v>
      </c>
      <c r="BJ186" s="18" t="s">
        <v>86</v>
      </c>
      <c r="BK186" s="264">
        <f>ROUND(I186*H186,2)</f>
        <v>0</v>
      </c>
      <c r="BL186" s="18" t="s">
        <v>147</v>
      </c>
      <c r="BM186" s="263" t="s">
        <v>225</v>
      </c>
    </row>
    <row r="187" s="14" customFormat="1">
      <c r="A187" s="14"/>
      <c r="B187" s="276"/>
      <c r="C187" s="277"/>
      <c r="D187" s="267" t="s">
        <v>149</v>
      </c>
      <c r="E187" s="278" t="s">
        <v>1</v>
      </c>
      <c r="F187" s="279" t="s">
        <v>226</v>
      </c>
      <c r="G187" s="277"/>
      <c r="H187" s="280">
        <v>37.200000000000003</v>
      </c>
      <c r="I187" s="281"/>
      <c r="J187" s="277"/>
      <c r="K187" s="277"/>
      <c r="L187" s="282"/>
      <c r="M187" s="283"/>
      <c r="N187" s="284"/>
      <c r="O187" s="284"/>
      <c r="P187" s="284"/>
      <c r="Q187" s="284"/>
      <c r="R187" s="284"/>
      <c r="S187" s="284"/>
      <c r="T187" s="28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86" t="s">
        <v>149</v>
      </c>
      <c r="AU187" s="286" t="s">
        <v>88</v>
      </c>
      <c r="AV187" s="14" t="s">
        <v>88</v>
      </c>
      <c r="AW187" s="14" t="s">
        <v>34</v>
      </c>
      <c r="AX187" s="14" t="s">
        <v>86</v>
      </c>
      <c r="AY187" s="286" t="s">
        <v>141</v>
      </c>
    </row>
    <row r="188" s="12" customFormat="1" ht="22.8" customHeight="1">
      <c r="A188" s="12"/>
      <c r="B188" s="235"/>
      <c r="C188" s="236"/>
      <c r="D188" s="237" t="s">
        <v>77</v>
      </c>
      <c r="E188" s="249" t="s">
        <v>183</v>
      </c>
      <c r="F188" s="249" t="s">
        <v>227</v>
      </c>
      <c r="G188" s="236"/>
      <c r="H188" s="236"/>
      <c r="I188" s="239"/>
      <c r="J188" s="250">
        <f>BK188</f>
        <v>0</v>
      </c>
      <c r="K188" s="236"/>
      <c r="L188" s="241"/>
      <c r="M188" s="242"/>
      <c r="N188" s="243"/>
      <c r="O188" s="243"/>
      <c r="P188" s="244">
        <f>SUM(P189:P191)</f>
        <v>0</v>
      </c>
      <c r="Q188" s="243"/>
      <c r="R188" s="244">
        <f>SUM(R189:R191)</f>
        <v>0.01728</v>
      </c>
      <c r="S188" s="243"/>
      <c r="T188" s="245">
        <f>SUM(T189:T191)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46" t="s">
        <v>86</v>
      </c>
      <c r="AT188" s="247" t="s">
        <v>77</v>
      </c>
      <c r="AU188" s="247" t="s">
        <v>86</v>
      </c>
      <c r="AY188" s="246" t="s">
        <v>141</v>
      </c>
      <c r="BK188" s="248">
        <f>SUM(BK189:BK191)</f>
        <v>0</v>
      </c>
    </row>
    <row r="189" s="2" customFormat="1" ht="16.5" customHeight="1">
      <c r="A189" s="39"/>
      <c r="B189" s="40"/>
      <c r="C189" s="251" t="s">
        <v>228</v>
      </c>
      <c r="D189" s="251" t="s">
        <v>143</v>
      </c>
      <c r="E189" s="252" t="s">
        <v>229</v>
      </c>
      <c r="F189" s="253" t="s">
        <v>230</v>
      </c>
      <c r="G189" s="254" t="s">
        <v>224</v>
      </c>
      <c r="H189" s="255">
        <v>11.52</v>
      </c>
      <c r="I189" s="256"/>
      <c r="J189" s="257">
        <f>ROUND(I189*H189,2)</f>
        <v>0</v>
      </c>
      <c r="K189" s="258"/>
      <c r="L189" s="45"/>
      <c r="M189" s="259" t="s">
        <v>1</v>
      </c>
      <c r="N189" s="260" t="s">
        <v>43</v>
      </c>
      <c r="O189" s="92"/>
      <c r="P189" s="261">
        <f>O189*H189</f>
        <v>0</v>
      </c>
      <c r="Q189" s="261">
        <v>0.0015</v>
      </c>
      <c r="R189" s="261">
        <f>Q189*H189</f>
        <v>0.01728</v>
      </c>
      <c r="S189" s="261">
        <v>0</v>
      </c>
      <c r="T189" s="262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63" t="s">
        <v>147</v>
      </c>
      <c r="AT189" s="263" t="s">
        <v>143</v>
      </c>
      <c r="AU189" s="263" t="s">
        <v>88</v>
      </c>
      <c r="AY189" s="18" t="s">
        <v>141</v>
      </c>
      <c r="BE189" s="264">
        <f>IF(N189="základní",J189,0)</f>
        <v>0</v>
      </c>
      <c r="BF189" s="264">
        <f>IF(N189="snížená",J189,0)</f>
        <v>0</v>
      </c>
      <c r="BG189" s="264">
        <f>IF(N189="zákl. přenesená",J189,0)</f>
        <v>0</v>
      </c>
      <c r="BH189" s="264">
        <f>IF(N189="sníž. přenesená",J189,0)</f>
        <v>0</v>
      </c>
      <c r="BI189" s="264">
        <f>IF(N189="nulová",J189,0)</f>
        <v>0</v>
      </c>
      <c r="BJ189" s="18" t="s">
        <v>86</v>
      </c>
      <c r="BK189" s="264">
        <f>ROUND(I189*H189,2)</f>
        <v>0</v>
      </c>
      <c r="BL189" s="18" t="s">
        <v>147</v>
      </c>
      <c r="BM189" s="263" t="s">
        <v>231</v>
      </c>
    </row>
    <row r="190" s="13" customFormat="1">
      <c r="A190" s="13"/>
      <c r="B190" s="265"/>
      <c r="C190" s="266"/>
      <c r="D190" s="267" t="s">
        <v>149</v>
      </c>
      <c r="E190" s="268" t="s">
        <v>1</v>
      </c>
      <c r="F190" s="269" t="s">
        <v>232</v>
      </c>
      <c r="G190" s="266"/>
      <c r="H190" s="268" t="s">
        <v>1</v>
      </c>
      <c r="I190" s="270"/>
      <c r="J190" s="266"/>
      <c r="K190" s="266"/>
      <c r="L190" s="271"/>
      <c r="M190" s="272"/>
      <c r="N190" s="273"/>
      <c r="O190" s="273"/>
      <c r="P190" s="273"/>
      <c r="Q190" s="273"/>
      <c r="R190" s="273"/>
      <c r="S190" s="273"/>
      <c r="T190" s="27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75" t="s">
        <v>149</v>
      </c>
      <c r="AU190" s="275" t="s">
        <v>88</v>
      </c>
      <c r="AV190" s="13" t="s">
        <v>86</v>
      </c>
      <c r="AW190" s="13" t="s">
        <v>34</v>
      </c>
      <c r="AX190" s="13" t="s">
        <v>78</v>
      </c>
      <c r="AY190" s="275" t="s">
        <v>141</v>
      </c>
    </row>
    <row r="191" s="14" customFormat="1">
      <c r="A191" s="14"/>
      <c r="B191" s="276"/>
      <c r="C191" s="277"/>
      <c r="D191" s="267" t="s">
        <v>149</v>
      </c>
      <c r="E191" s="278" t="s">
        <v>1</v>
      </c>
      <c r="F191" s="279" t="s">
        <v>233</v>
      </c>
      <c r="G191" s="277"/>
      <c r="H191" s="280">
        <v>11.52</v>
      </c>
      <c r="I191" s="281"/>
      <c r="J191" s="277"/>
      <c r="K191" s="277"/>
      <c r="L191" s="282"/>
      <c r="M191" s="283"/>
      <c r="N191" s="284"/>
      <c r="O191" s="284"/>
      <c r="P191" s="284"/>
      <c r="Q191" s="284"/>
      <c r="R191" s="284"/>
      <c r="S191" s="284"/>
      <c r="T191" s="28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86" t="s">
        <v>149</v>
      </c>
      <c r="AU191" s="286" t="s">
        <v>88</v>
      </c>
      <c r="AV191" s="14" t="s">
        <v>88</v>
      </c>
      <c r="AW191" s="14" t="s">
        <v>34</v>
      </c>
      <c r="AX191" s="14" t="s">
        <v>86</v>
      </c>
      <c r="AY191" s="286" t="s">
        <v>141</v>
      </c>
    </row>
    <row r="192" s="12" customFormat="1" ht="22.8" customHeight="1">
      <c r="A192" s="12"/>
      <c r="B192" s="235"/>
      <c r="C192" s="236"/>
      <c r="D192" s="237" t="s">
        <v>77</v>
      </c>
      <c r="E192" s="249" t="s">
        <v>202</v>
      </c>
      <c r="F192" s="249" t="s">
        <v>234</v>
      </c>
      <c r="G192" s="236"/>
      <c r="H192" s="236"/>
      <c r="I192" s="239"/>
      <c r="J192" s="250">
        <f>BK192</f>
        <v>0</v>
      </c>
      <c r="K192" s="236"/>
      <c r="L192" s="241"/>
      <c r="M192" s="242"/>
      <c r="N192" s="243"/>
      <c r="O192" s="243"/>
      <c r="P192" s="244">
        <f>SUM(P193:P234)</f>
        <v>0</v>
      </c>
      <c r="Q192" s="243"/>
      <c r="R192" s="244">
        <f>SUM(R193:R234)</f>
        <v>0.056884520000000008</v>
      </c>
      <c r="S192" s="243"/>
      <c r="T192" s="245">
        <f>SUM(T193:T234)</f>
        <v>0.77283800000000014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46" t="s">
        <v>86</v>
      </c>
      <c r="AT192" s="247" t="s">
        <v>77</v>
      </c>
      <c r="AU192" s="247" t="s">
        <v>86</v>
      </c>
      <c r="AY192" s="246" t="s">
        <v>141</v>
      </c>
      <c r="BK192" s="248">
        <f>SUM(BK193:BK234)</f>
        <v>0</v>
      </c>
    </row>
    <row r="193" s="2" customFormat="1" ht="16.5" customHeight="1">
      <c r="A193" s="39"/>
      <c r="B193" s="40"/>
      <c r="C193" s="251" t="s">
        <v>235</v>
      </c>
      <c r="D193" s="251" t="s">
        <v>143</v>
      </c>
      <c r="E193" s="252" t="s">
        <v>236</v>
      </c>
      <c r="F193" s="253" t="s">
        <v>237</v>
      </c>
      <c r="G193" s="254" t="s">
        <v>179</v>
      </c>
      <c r="H193" s="255">
        <v>33</v>
      </c>
      <c r="I193" s="256"/>
      <c r="J193" s="257">
        <f>ROUND(I193*H193,2)</f>
        <v>0</v>
      </c>
      <c r="K193" s="258"/>
      <c r="L193" s="45"/>
      <c r="M193" s="259" t="s">
        <v>1</v>
      </c>
      <c r="N193" s="260" t="s">
        <v>43</v>
      </c>
      <c r="O193" s="92"/>
      <c r="P193" s="261">
        <f>O193*H193</f>
        <v>0</v>
      </c>
      <c r="Q193" s="261">
        <v>0.00092000000000000003</v>
      </c>
      <c r="R193" s="261">
        <f>Q193*H193</f>
        <v>0.030360000000000002</v>
      </c>
      <c r="S193" s="261">
        <v>0</v>
      </c>
      <c r="T193" s="262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63" t="s">
        <v>147</v>
      </c>
      <c r="AT193" s="263" t="s">
        <v>143</v>
      </c>
      <c r="AU193" s="263" t="s">
        <v>88</v>
      </c>
      <c r="AY193" s="18" t="s">
        <v>141</v>
      </c>
      <c r="BE193" s="264">
        <f>IF(N193="základní",J193,0)</f>
        <v>0</v>
      </c>
      <c r="BF193" s="264">
        <f>IF(N193="snížená",J193,0)</f>
        <v>0</v>
      </c>
      <c r="BG193" s="264">
        <f>IF(N193="zákl. přenesená",J193,0)</f>
        <v>0</v>
      </c>
      <c r="BH193" s="264">
        <f>IF(N193="sníž. přenesená",J193,0)</f>
        <v>0</v>
      </c>
      <c r="BI193" s="264">
        <f>IF(N193="nulová",J193,0)</f>
        <v>0</v>
      </c>
      <c r="BJ193" s="18" t="s">
        <v>86</v>
      </c>
      <c r="BK193" s="264">
        <f>ROUND(I193*H193,2)</f>
        <v>0</v>
      </c>
      <c r="BL193" s="18" t="s">
        <v>147</v>
      </c>
      <c r="BM193" s="263" t="s">
        <v>238</v>
      </c>
    </row>
    <row r="194" s="14" customFormat="1">
      <c r="A194" s="14"/>
      <c r="B194" s="276"/>
      <c r="C194" s="277"/>
      <c r="D194" s="267" t="s">
        <v>149</v>
      </c>
      <c r="E194" s="278" t="s">
        <v>1</v>
      </c>
      <c r="F194" s="279" t="s">
        <v>239</v>
      </c>
      <c r="G194" s="277"/>
      <c r="H194" s="280">
        <v>33</v>
      </c>
      <c r="I194" s="281"/>
      <c r="J194" s="277"/>
      <c r="K194" s="277"/>
      <c r="L194" s="282"/>
      <c r="M194" s="283"/>
      <c r="N194" s="284"/>
      <c r="O194" s="284"/>
      <c r="P194" s="284"/>
      <c r="Q194" s="284"/>
      <c r="R194" s="284"/>
      <c r="S194" s="284"/>
      <c r="T194" s="28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86" t="s">
        <v>149</v>
      </c>
      <c r="AU194" s="286" t="s">
        <v>88</v>
      </c>
      <c r="AV194" s="14" t="s">
        <v>88</v>
      </c>
      <c r="AW194" s="14" t="s">
        <v>34</v>
      </c>
      <c r="AX194" s="14" t="s">
        <v>86</v>
      </c>
      <c r="AY194" s="286" t="s">
        <v>141</v>
      </c>
    </row>
    <row r="195" s="2" customFormat="1" ht="36" customHeight="1">
      <c r="A195" s="39"/>
      <c r="B195" s="40"/>
      <c r="C195" s="251" t="s">
        <v>8</v>
      </c>
      <c r="D195" s="251" t="s">
        <v>143</v>
      </c>
      <c r="E195" s="252" t="s">
        <v>240</v>
      </c>
      <c r="F195" s="253" t="s">
        <v>241</v>
      </c>
      <c r="G195" s="254" t="s">
        <v>146</v>
      </c>
      <c r="H195" s="255">
        <v>0.311</v>
      </c>
      <c r="I195" s="256"/>
      <c r="J195" s="257">
        <f>ROUND(I195*H195,2)</f>
        <v>0</v>
      </c>
      <c r="K195" s="258"/>
      <c r="L195" s="45"/>
      <c r="M195" s="259" t="s">
        <v>1</v>
      </c>
      <c r="N195" s="260" t="s">
        <v>43</v>
      </c>
      <c r="O195" s="92"/>
      <c r="P195" s="261">
        <f>O195*H195</f>
        <v>0</v>
      </c>
      <c r="Q195" s="261">
        <v>0</v>
      </c>
      <c r="R195" s="261">
        <f>Q195*H195</f>
        <v>0</v>
      </c>
      <c r="S195" s="261">
        <v>2.2000000000000002</v>
      </c>
      <c r="T195" s="262">
        <f>S195*H195</f>
        <v>0.68420000000000003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63" t="s">
        <v>147</v>
      </c>
      <c r="AT195" s="263" t="s">
        <v>143</v>
      </c>
      <c r="AU195" s="263" t="s">
        <v>88</v>
      </c>
      <c r="AY195" s="18" t="s">
        <v>141</v>
      </c>
      <c r="BE195" s="264">
        <f>IF(N195="základní",J195,0)</f>
        <v>0</v>
      </c>
      <c r="BF195" s="264">
        <f>IF(N195="snížená",J195,0)</f>
        <v>0</v>
      </c>
      <c r="BG195" s="264">
        <f>IF(N195="zákl. přenesená",J195,0)</f>
        <v>0</v>
      </c>
      <c r="BH195" s="264">
        <f>IF(N195="sníž. přenesená",J195,0)</f>
        <v>0</v>
      </c>
      <c r="BI195" s="264">
        <f>IF(N195="nulová",J195,0)</f>
        <v>0</v>
      </c>
      <c r="BJ195" s="18" t="s">
        <v>86</v>
      </c>
      <c r="BK195" s="264">
        <f>ROUND(I195*H195,2)</f>
        <v>0</v>
      </c>
      <c r="BL195" s="18" t="s">
        <v>147</v>
      </c>
      <c r="BM195" s="263" t="s">
        <v>242</v>
      </c>
    </row>
    <row r="196" s="14" customFormat="1">
      <c r="A196" s="14"/>
      <c r="B196" s="276"/>
      <c r="C196" s="277"/>
      <c r="D196" s="267" t="s">
        <v>149</v>
      </c>
      <c r="E196" s="278" t="s">
        <v>1</v>
      </c>
      <c r="F196" s="279" t="s">
        <v>243</v>
      </c>
      <c r="G196" s="277"/>
      <c r="H196" s="280">
        <v>0.311</v>
      </c>
      <c r="I196" s="281"/>
      <c r="J196" s="277"/>
      <c r="K196" s="277"/>
      <c r="L196" s="282"/>
      <c r="M196" s="283"/>
      <c r="N196" s="284"/>
      <c r="O196" s="284"/>
      <c r="P196" s="284"/>
      <c r="Q196" s="284"/>
      <c r="R196" s="284"/>
      <c r="S196" s="284"/>
      <c r="T196" s="28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86" t="s">
        <v>149</v>
      </c>
      <c r="AU196" s="286" t="s">
        <v>88</v>
      </c>
      <c r="AV196" s="14" t="s">
        <v>88</v>
      </c>
      <c r="AW196" s="14" t="s">
        <v>34</v>
      </c>
      <c r="AX196" s="14" t="s">
        <v>86</v>
      </c>
      <c r="AY196" s="286" t="s">
        <v>141</v>
      </c>
    </row>
    <row r="197" s="2" customFormat="1" ht="24" customHeight="1">
      <c r="A197" s="39"/>
      <c r="B197" s="40"/>
      <c r="C197" s="251" t="s">
        <v>244</v>
      </c>
      <c r="D197" s="251" t="s">
        <v>143</v>
      </c>
      <c r="E197" s="252" t="s">
        <v>245</v>
      </c>
      <c r="F197" s="253" t="s">
        <v>246</v>
      </c>
      <c r="G197" s="254" t="s">
        <v>224</v>
      </c>
      <c r="H197" s="255">
        <v>0.47999999999999998</v>
      </c>
      <c r="I197" s="256"/>
      <c r="J197" s="257">
        <f>ROUND(I197*H197,2)</f>
        <v>0</v>
      </c>
      <c r="K197" s="258"/>
      <c r="L197" s="45"/>
      <c r="M197" s="259" t="s">
        <v>1</v>
      </c>
      <c r="N197" s="260" t="s">
        <v>43</v>
      </c>
      <c r="O197" s="92"/>
      <c r="P197" s="261">
        <f>O197*H197</f>
        <v>0</v>
      </c>
      <c r="Q197" s="261">
        <v>2.0000000000000002E-05</v>
      </c>
      <c r="R197" s="261">
        <f>Q197*H197</f>
        <v>9.6000000000000013E-06</v>
      </c>
      <c r="S197" s="261">
        <v>0.001</v>
      </c>
      <c r="T197" s="262">
        <f>S197*H197</f>
        <v>0.00048000000000000001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63" t="s">
        <v>147</v>
      </c>
      <c r="AT197" s="263" t="s">
        <v>143</v>
      </c>
      <c r="AU197" s="263" t="s">
        <v>88</v>
      </c>
      <c r="AY197" s="18" t="s">
        <v>141</v>
      </c>
      <c r="BE197" s="264">
        <f>IF(N197="základní",J197,0)</f>
        <v>0</v>
      </c>
      <c r="BF197" s="264">
        <f>IF(N197="snížená",J197,0)</f>
        <v>0</v>
      </c>
      <c r="BG197" s="264">
        <f>IF(N197="zákl. přenesená",J197,0)</f>
        <v>0</v>
      </c>
      <c r="BH197" s="264">
        <f>IF(N197="sníž. přenesená",J197,0)</f>
        <v>0</v>
      </c>
      <c r="BI197" s="264">
        <f>IF(N197="nulová",J197,0)</f>
        <v>0</v>
      </c>
      <c r="BJ197" s="18" t="s">
        <v>86</v>
      </c>
      <c r="BK197" s="264">
        <f>ROUND(I197*H197,2)</f>
        <v>0</v>
      </c>
      <c r="BL197" s="18" t="s">
        <v>147</v>
      </c>
      <c r="BM197" s="263" t="s">
        <v>247</v>
      </c>
    </row>
    <row r="198" s="14" customFormat="1">
      <c r="A198" s="14"/>
      <c r="B198" s="276"/>
      <c r="C198" s="277"/>
      <c r="D198" s="267" t="s">
        <v>149</v>
      </c>
      <c r="E198" s="278" t="s">
        <v>1</v>
      </c>
      <c r="F198" s="279" t="s">
        <v>248</v>
      </c>
      <c r="G198" s="277"/>
      <c r="H198" s="280">
        <v>0.47999999999999998</v>
      </c>
      <c r="I198" s="281"/>
      <c r="J198" s="277"/>
      <c r="K198" s="277"/>
      <c r="L198" s="282"/>
      <c r="M198" s="283"/>
      <c r="N198" s="284"/>
      <c r="O198" s="284"/>
      <c r="P198" s="284"/>
      <c r="Q198" s="284"/>
      <c r="R198" s="284"/>
      <c r="S198" s="284"/>
      <c r="T198" s="285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86" t="s">
        <v>149</v>
      </c>
      <c r="AU198" s="286" t="s">
        <v>88</v>
      </c>
      <c r="AV198" s="14" t="s">
        <v>88</v>
      </c>
      <c r="AW198" s="14" t="s">
        <v>34</v>
      </c>
      <c r="AX198" s="14" t="s">
        <v>86</v>
      </c>
      <c r="AY198" s="286" t="s">
        <v>141</v>
      </c>
    </row>
    <row r="199" s="2" customFormat="1" ht="24" customHeight="1">
      <c r="A199" s="39"/>
      <c r="B199" s="40"/>
      <c r="C199" s="251" t="s">
        <v>249</v>
      </c>
      <c r="D199" s="251" t="s">
        <v>143</v>
      </c>
      <c r="E199" s="252" t="s">
        <v>250</v>
      </c>
      <c r="F199" s="253" t="s">
        <v>251</v>
      </c>
      <c r="G199" s="254" t="s">
        <v>224</v>
      </c>
      <c r="H199" s="255">
        <v>0.98999999999999999</v>
      </c>
      <c r="I199" s="256"/>
      <c r="J199" s="257">
        <f>ROUND(I199*H199,2)</f>
        <v>0</v>
      </c>
      <c r="K199" s="258"/>
      <c r="L199" s="45"/>
      <c r="M199" s="259" t="s">
        <v>1</v>
      </c>
      <c r="N199" s="260" t="s">
        <v>43</v>
      </c>
      <c r="O199" s="92"/>
      <c r="P199" s="261">
        <f>O199*H199</f>
        <v>0</v>
      </c>
      <c r="Q199" s="261">
        <v>2.0000000000000002E-05</v>
      </c>
      <c r="R199" s="261">
        <f>Q199*H199</f>
        <v>1.98E-05</v>
      </c>
      <c r="S199" s="261">
        <v>0.001</v>
      </c>
      <c r="T199" s="262">
        <f>S199*H199</f>
        <v>0.00098999999999999999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63" t="s">
        <v>147</v>
      </c>
      <c r="AT199" s="263" t="s">
        <v>143</v>
      </c>
      <c r="AU199" s="263" t="s">
        <v>88</v>
      </c>
      <c r="AY199" s="18" t="s">
        <v>141</v>
      </c>
      <c r="BE199" s="264">
        <f>IF(N199="základní",J199,0)</f>
        <v>0</v>
      </c>
      <c r="BF199" s="264">
        <f>IF(N199="snížená",J199,0)</f>
        <v>0</v>
      </c>
      <c r="BG199" s="264">
        <f>IF(N199="zákl. přenesená",J199,0)</f>
        <v>0</v>
      </c>
      <c r="BH199" s="264">
        <f>IF(N199="sníž. přenesená",J199,0)</f>
        <v>0</v>
      </c>
      <c r="BI199" s="264">
        <f>IF(N199="nulová",J199,0)</f>
        <v>0</v>
      </c>
      <c r="BJ199" s="18" t="s">
        <v>86</v>
      </c>
      <c r="BK199" s="264">
        <f>ROUND(I199*H199,2)</f>
        <v>0</v>
      </c>
      <c r="BL199" s="18" t="s">
        <v>147</v>
      </c>
      <c r="BM199" s="263" t="s">
        <v>252</v>
      </c>
    </row>
    <row r="200" s="14" customFormat="1">
      <c r="A200" s="14"/>
      <c r="B200" s="276"/>
      <c r="C200" s="277"/>
      <c r="D200" s="267" t="s">
        <v>149</v>
      </c>
      <c r="E200" s="278" t="s">
        <v>1</v>
      </c>
      <c r="F200" s="279" t="s">
        <v>253</v>
      </c>
      <c r="G200" s="277"/>
      <c r="H200" s="280">
        <v>0.98999999999999999</v>
      </c>
      <c r="I200" s="281"/>
      <c r="J200" s="277"/>
      <c r="K200" s="277"/>
      <c r="L200" s="282"/>
      <c r="M200" s="283"/>
      <c r="N200" s="284"/>
      <c r="O200" s="284"/>
      <c r="P200" s="284"/>
      <c r="Q200" s="284"/>
      <c r="R200" s="284"/>
      <c r="S200" s="284"/>
      <c r="T200" s="28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86" t="s">
        <v>149</v>
      </c>
      <c r="AU200" s="286" t="s">
        <v>88</v>
      </c>
      <c r="AV200" s="14" t="s">
        <v>88</v>
      </c>
      <c r="AW200" s="14" t="s">
        <v>34</v>
      </c>
      <c r="AX200" s="14" t="s">
        <v>86</v>
      </c>
      <c r="AY200" s="286" t="s">
        <v>141</v>
      </c>
    </row>
    <row r="201" s="2" customFormat="1" ht="24" customHeight="1">
      <c r="A201" s="39"/>
      <c r="B201" s="40"/>
      <c r="C201" s="251" t="s">
        <v>254</v>
      </c>
      <c r="D201" s="251" t="s">
        <v>143</v>
      </c>
      <c r="E201" s="252" t="s">
        <v>255</v>
      </c>
      <c r="F201" s="253" t="s">
        <v>256</v>
      </c>
      <c r="G201" s="254" t="s">
        <v>224</v>
      </c>
      <c r="H201" s="255">
        <v>0.98999999999999999</v>
      </c>
      <c r="I201" s="256"/>
      <c r="J201" s="257">
        <f>ROUND(I201*H201,2)</f>
        <v>0</v>
      </c>
      <c r="K201" s="258"/>
      <c r="L201" s="45"/>
      <c r="M201" s="259" t="s">
        <v>1</v>
      </c>
      <c r="N201" s="260" t="s">
        <v>43</v>
      </c>
      <c r="O201" s="92"/>
      <c r="P201" s="261">
        <f>O201*H201</f>
        <v>0</v>
      </c>
      <c r="Q201" s="261">
        <v>2.0000000000000002E-05</v>
      </c>
      <c r="R201" s="261">
        <f>Q201*H201</f>
        <v>1.98E-05</v>
      </c>
      <c r="S201" s="261">
        <v>0.001</v>
      </c>
      <c r="T201" s="262">
        <f>S201*H201</f>
        <v>0.00098999999999999999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63" t="s">
        <v>147</v>
      </c>
      <c r="AT201" s="263" t="s">
        <v>143</v>
      </c>
      <c r="AU201" s="263" t="s">
        <v>88</v>
      </c>
      <c r="AY201" s="18" t="s">
        <v>141</v>
      </c>
      <c r="BE201" s="264">
        <f>IF(N201="základní",J201,0)</f>
        <v>0</v>
      </c>
      <c r="BF201" s="264">
        <f>IF(N201="snížená",J201,0)</f>
        <v>0</v>
      </c>
      <c r="BG201" s="264">
        <f>IF(N201="zákl. přenesená",J201,0)</f>
        <v>0</v>
      </c>
      <c r="BH201" s="264">
        <f>IF(N201="sníž. přenesená",J201,0)</f>
        <v>0</v>
      </c>
      <c r="BI201" s="264">
        <f>IF(N201="nulová",J201,0)</f>
        <v>0</v>
      </c>
      <c r="BJ201" s="18" t="s">
        <v>86</v>
      </c>
      <c r="BK201" s="264">
        <f>ROUND(I201*H201,2)</f>
        <v>0</v>
      </c>
      <c r="BL201" s="18" t="s">
        <v>147</v>
      </c>
      <c r="BM201" s="263" t="s">
        <v>257</v>
      </c>
    </row>
    <row r="202" s="14" customFormat="1">
      <c r="A202" s="14"/>
      <c r="B202" s="276"/>
      <c r="C202" s="277"/>
      <c r="D202" s="267" t="s">
        <v>149</v>
      </c>
      <c r="E202" s="278" t="s">
        <v>1</v>
      </c>
      <c r="F202" s="279" t="s">
        <v>258</v>
      </c>
      <c r="G202" s="277"/>
      <c r="H202" s="280">
        <v>0.98999999999999999</v>
      </c>
      <c r="I202" s="281"/>
      <c r="J202" s="277"/>
      <c r="K202" s="277"/>
      <c r="L202" s="282"/>
      <c r="M202" s="283"/>
      <c r="N202" s="284"/>
      <c r="O202" s="284"/>
      <c r="P202" s="284"/>
      <c r="Q202" s="284"/>
      <c r="R202" s="284"/>
      <c r="S202" s="284"/>
      <c r="T202" s="285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86" t="s">
        <v>149</v>
      </c>
      <c r="AU202" s="286" t="s">
        <v>88</v>
      </c>
      <c r="AV202" s="14" t="s">
        <v>88</v>
      </c>
      <c r="AW202" s="14" t="s">
        <v>34</v>
      </c>
      <c r="AX202" s="14" t="s">
        <v>86</v>
      </c>
      <c r="AY202" s="286" t="s">
        <v>141</v>
      </c>
    </row>
    <row r="203" s="2" customFormat="1" ht="24" customHeight="1">
      <c r="A203" s="39"/>
      <c r="B203" s="40"/>
      <c r="C203" s="251" t="s">
        <v>259</v>
      </c>
      <c r="D203" s="251" t="s">
        <v>143</v>
      </c>
      <c r="E203" s="252" t="s">
        <v>260</v>
      </c>
      <c r="F203" s="253" t="s">
        <v>261</v>
      </c>
      <c r="G203" s="254" t="s">
        <v>224</v>
      </c>
      <c r="H203" s="255">
        <v>0.86399999999999999</v>
      </c>
      <c r="I203" s="256"/>
      <c r="J203" s="257">
        <f>ROUND(I203*H203,2)</f>
        <v>0</v>
      </c>
      <c r="K203" s="258"/>
      <c r="L203" s="45"/>
      <c r="M203" s="259" t="s">
        <v>1</v>
      </c>
      <c r="N203" s="260" t="s">
        <v>43</v>
      </c>
      <c r="O203" s="92"/>
      <c r="P203" s="261">
        <f>O203*H203</f>
        <v>0</v>
      </c>
      <c r="Q203" s="261">
        <v>2.0000000000000002E-05</v>
      </c>
      <c r="R203" s="261">
        <f>Q203*H203</f>
        <v>1.7280000000000001E-05</v>
      </c>
      <c r="S203" s="261">
        <v>0.001</v>
      </c>
      <c r="T203" s="262">
        <f>S203*H203</f>
        <v>0.00086399999999999997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63" t="s">
        <v>147</v>
      </c>
      <c r="AT203" s="263" t="s">
        <v>143</v>
      </c>
      <c r="AU203" s="263" t="s">
        <v>88</v>
      </c>
      <c r="AY203" s="18" t="s">
        <v>141</v>
      </c>
      <c r="BE203" s="264">
        <f>IF(N203="základní",J203,0)</f>
        <v>0</v>
      </c>
      <c r="BF203" s="264">
        <f>IF(N203="snížená",J203,0)</f>
        <v>0</v>
      </c>
      <c r="BG203" s="264">
        <f>IF(N203="zákl. přenesená",J203,0)</f>
        <v>0</v>
      </c>
      <c r="BH203" s="264">
        <f>IF(N203="sníž. přenesená",J203,0)</f>
        <v>0</v>
      </c>
      <c r="BI203" s="264">
        <f>IF(N203="nulová",J203,0)</f>
        <v>0</v>
      </c>
      <c r="BJ203" s="18" t="s">
        <v>86</v>
      </c>
      <c r="BK203" s="264">
        <f>ROUND(I203*H203,2)</f>
        <v>0</v>
      </c>
      <c r="BL203" s="18" t="s">
        <v>147</v>
      </c>
      <c r="BM203" s="263" t="s">
        <v>262</v>
      </c>
    </row>
    <row r="204" s="14" customFormat="1">
      <c r="A204" s="14"/>
      <c r="B204" s="276"/>
      <c r="C204" s="277"/>
      <c r="D204" s="267" t="s">
        <v>149</v>
      </c>
      <c r="E204" s="278" t="s">
        <v>1</v>
      </c>
      <c r="F204" s="279" t="s">
        <v>263</v>
      </c>
      <c r="G204" s="277"/>
      <c r="H204" s="280">
        <v>0.86399999999999999</v>
      </c>
      <c r="I204" s="281"/>
      <c r="J204" s="277"/>
      <c r="K204" s="277"/>
      <c r="L204" s="282"/>
      <c r="M204" s="283"/>
      <c r="N204" s="284"/>
      <c r="O204" s="284"/>
      <c r="P204" s="284"/>
      <c r="Q204" s="284"/>
      <c r="R204" s="284"/>
      <c r="S204" s="284"/>
      <c r="T204" s="28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86" t="s">
        <v>149</v>
      </c>
      <c r="AU204" s="286" t="s">
        <v>88</v>
      </c>
      <c r="AV204" s="14" t="s">
        <v>88</v>
      </c>
      <c r="AW204" s="14" t="s">
        <v>34</v>
      </c>
      <c r="AX204" s="14" t="s">
        <v>86</v>
      </c>
      <c r="AY204" s="286" t="s">
        <v>141</v>
      </c>
    </row>
    <row r="205" s="2" customFormat="1" ht="24" customHeight="1">
      <c r="A205" s="39"/>
      <c r="B205" s="40"/>
      <c r="C205" s="251" t="s">
        <v>264</v>
      </c>
      <c r="D205" s="251" t="s">
        <v>143</v>
      </c>
      <c r="E205" s="252" t="s">
        <v>265</v>
      </c>
      <c r="F205" s="253" t="s">
        <v>266</v>
      </c>
      <c r="G205" s="254" t="s">
        <v>224</v>
      </c>
      <c r="H205" s="255">
        <v>1.8</v>
      </c>
      <c r="I205" s="256"/>
      <c r="J205" s="257">
        <f>ROUND(I205*H205,2)</f>
        <v>0</v>
      </c>
      <c r="K205" s="258"/>
      <c r="L205" s="45"/>
      <c r="M205" s="259" t="s">
        <v>1</v>
      </c>
      <c r="N205" s="260" t="s">
        <v>43</v>
      </c>
      <c r="O205" s="92"/>
      <c r="P205" s="261">
        <f>O205*H205</f>
        <v>0</v>
      </c>
      <c r="Q205" s="261">
        <v>2.0000000000000002E-05</v>
      </c>
      <c r="R205" s="261">
        <f>Q205*H205</f>
        <v>3.6000000000000001E-05</v>
      </c>
      <c r="S205" s="261">
        <v>0.001</v>
      </c>
      <c r="T205" s="262">
        <f>S205*H205</f>
        <v>0.0018000000000000002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63" t="s">
        <v>147</v>
      </c>
      <c r="AT205" s="263" t="s">
        <v>143</v>
      </c>
      <c r="AU205" s="263" t="s">
        <v>88</v>
      </c>
      <c r="AY205" s="18" t="s">
        <v>141</v>
      </c>
      <c r="BE205" s="264">
        <f>IF(N205="základní",J205,0)</f>
        <v>0</v>
      </c>
      <c r="BF205" s="264">
        <f>IF(N205="snížená",J205,0)</f>
        <v>0</v>
      </c>
      <c r="BG205" s="264">
        <f>IF(N205="zákl. přenesená",J205,0)</f>
        <v>0</v>
      </c>
      <c r="BH205" s="264">
        <f>IF(N205="sníž. přenesená",J205,0)</f>
        <v>0</v>
      </c>
      <c r="BI205" s="264">
        <f>IF(N205="nulová",J205,0)</f>
        <v>0</v>
      </c>
      <c r="BJ205" s="18" t="s">
        <v>86</v>
      </c>
      <c r="BK205" s="264">
        <f>ROUND(I205*H205,2)</f>
        <v>0</v>
      </c>
      <c r="BL205" s="18" t="s">
        <v>147</v>
      </c>
      <c r="BM205" s="263" t="s">
        <v>267</v>
      </c>
    </row>
    <row r="206" s="14" customFormat="1">
      <c r="A206" s="14"/>
      <c r="B206" s="276"/>
      <c r="C206" s="277"/>
      <c r="D206" s="267" t="s">
        <v>149</v>
      </c>
      <c r="E206" s="278" t="s">
        <v>1</v>
      </c>
      <c r="F206" s="279" t="s">
        <v>268</v>
      </c>
      <c r="G206" s="277"/>
      <c r="H206" s="280">
        <v>1.8</v>
      </c>
      <c r="I206" s="281"/>
      <c r="J206" s="277"/>
      <c r="K206" s="277"/>
      <c r="L206" s="282"/>
      <c r="M206" s="283"/>
      <c r="N206" s="284"/>
      <c r="O206" s="284"/>
      <c r="P206" s="284"/>
      <c r="Q206" s="284"/>
      <c r="R206" s="284"/>
      <c r="S206" s="284"/>
      <c r="T206" s="285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86" t="s">
        <v>149</v>
      </c>
      <c r="AU206" s="286" t="s">
        <v>88</v>
      </c>
      <c r="AV206" s="14" t="s">
        <v>88</v>
      </c>
      <c r="AW206" s="14" t="s">
        <v>34</v>
      </c>
      <c r="AX206" s="14" t="s">
        <v>86</v>
      </c>
      <c r="AY206" s="286" t="s">
        <v>141</v>
      </c>
    </row>
    <row r="207" s="2" customFormat="1" ht="16.5" customHeight="1">
      <c r="A207" s="39"/>
      <c r="B207" s="40"/>
      <c r="C207" s="298" t="s">
        <v>7</v>
      </c>
      <c r="D207" s="298" t="s">
        <v>158</v>
      </c>
      <c r="E207" s="299" t="s">
        <v>269</v>
      </c>
      <c r="F207" s="300" t="s">
        <v>270</v>
      </c>
      <c r="G207" s="301" t="s">
        <v>161</v>
      </c>
      <c r="H207" s="302">
        <v>5</v>
      </c>
      <c r="I207" s="303"/>
      <c r="J207" s="304">
        <f>ROUND(I207*H207,2)</f>
        <v>0</v>
      </c>
      <c r="K207" s="305"/>
      <c r="L207" s="306"/>
      <c r="M207" s="307" t="s">
        <v>1</v>
      </c>
      <c r="N207" s="308" t="s">
        <v>43</v>
      </c>
      <c r="O207" s="92"/>
      <c r="P207" s="261">
        <f>O207*H207</f>
        <v>0</v>
      </c>
      <c r="Q207" s="261">
        <v>0.001</v>
      </c>
      <c r="R207" s="261">
        <f>Q207*H207</f>
        <v>0.0050000000000000001</v>
      </c>
      <c r="S207" s="261">
        <v>0</v>
      </c>
      <c r="T207" s="262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63" t="s">
        <v>162</v>
      </c>
      <c r="AT207" s="263" t="s">
        <v>158</v>
      </c>
      <c r="AU207" s="263" t="s">
        <v>88</v>
      </c>
      <c r="AY207" s="18" t="s">
        <v>141</v>
      </c>
      <c r="BE207" s="264">
        <f>IF(N207="základní",J207,0)</f>
        <v>0</v>
      </c>
      <c r="BF207" s="264">
        <f>IF(N207="snížená",J207,0)</f>
        <v>0</v>
      </c>
      <c r="BG207" s="264">
        <f>IF(N207="zákl. přenesená",J207,0)</f>
        <v>0</v>
      </c>
      <c r="BH207" s="264">
        <f>IF(N207="sníž. přenesená",J207,0)</f>
        <v>0</v>
      </c>
      <c r="BI207" s="264">
        <f>IF(N207="nulová",J207,0)</f>
        <v>0</v>
      </c>
      <c r="BJ207" s="18" t="s">
        <v>86</v>
      </c>
      <c r="BK207" s="264">
        <f>ROUND(I207*H207,2)</f>
        <v>0</v>
      </c>
      <c r="BL207" s="18" t="s">
        <v>147</v>
      </c>
      <c r="BM207" s="263" t="s">
        <v>271</v>
      </c>
    </row>
    <row r="208" s="14" customFormat="1">
      <c r="A208" s="14"/>
      <c r="B208" s="276"/>
      <c r="C208" s="277"/>
      <c r="D208" s="267" t="s">
        <v>149</v>
      </c>
      <c r="E208" s="278" t="s">
        <v>1</v>
      </c>
      <c r="F208" s="279" t="s">
        <v>176</v>
      </c>
      <c r="G208" s="277"/>
      <c r="H208" s="280">
        <v>5</v>
      </c>
      <c r="I208" s="281"/>
      <c r="J208" s="277"/>
      <c r="K208" s="277"/>
      <c r="L208" s="282"/>
      <c r="M208" s="283"/>
      <c r="N208" s="284"/>
      <c r="O208" s="284"/>
      <c r="P208" s="284"/>
      <c r="Q208" s="284"/>
      <c r="R208" s="284"/>
      <c r="S208" s="284"/>
      <c r="T208" s="28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86" t="s">
        <v>149</v>
      </c>
      <c r="AU208" s="286" t="s">
        <v>88</v>
      </c>
      <c r="AV208" s="14" t="s">
        <v>88</v>
      </c>
      <c r="AW208" s="14" t="s">
        <v>34</v>
      </c>
      <c r="AX208" s="14" t="s">
        <v>86</v>
      </c>
      <c r="AY208" s="286" t="s">
        <v>141</v>
      </c>
    </row>
    <row r="209" s="2" customFormat="1" ht="16.5" customHeight="1">
      <c r="A209" s="39"/>
      <c r="B209" s="40"/>
      <c r="C209" s="251" t="s">
        <v>272</v>
      </c>
      <c r="D209" s="251" t="s">
        <v>143</v>
      </c>
      <c r="E209" s="252" t="s">
        <v>273</v>
      </c>
      <c r="F209" s="253" t="s">
        <v>274</v>
      </c>
      <c r="G209" s="254" t="s">
        <v>224</v>
      </c>
      <c r="H209" s="255">
        <v>5.1239999999999997</v>
      </c>
      <c r="I209" s="256"/>
      <c r="J209" s="257">
        <f>ROUND(I209*H209,2)</f>
        <v>0</v>
      </c>
      <c r="K209" s="258"/>
      <c r="L209" s="45"/>
      <c r="M209" s="259" t="s">
        <v>1</v>
      </c>
      <c r="N209" s="260" t="s">
        <v>43</v>
      </c>
      <c r="O209" s="92"/>
      <c r="P209" s="261">
        <f>O209*H209</f>
        <v>0</v>
      </c>
      <c r="Q209" s="261">
        <v>0</v>
      </c>
      <c r="R209" s="261">
        <f>Q209*H209</f>
        <v>0</v>
      </c>
      <c r="S209" s="261">
        <v>0</v>
      </c>
      <c r="T209" s="262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63" t="s">
        <v>147</v>
      </c>
      <c r="AT209" s="263" t="s">
        <v>143</v>
      </c>
      <c r="AU209" s="263" t="s">
        <v>88</v>
      </c>
      <c r="AY209" s="18" t="s">
        <v>141</v>
      </c>
      <c r="BE209" s="264">
        <f>IF(N209="základní",J209,0)</f>
        <v>0</v>
      </c>
      <c r="BF209" s="264">
        <f>IF(N209="snížená",J209,0)</f>
        <v>0</v>
      </c>
      <c r="BG209" s="264">
        <f>IF(N209="zákl. přenesená",J209,0)</f>
        <v>0</v>
      </c>
      <c r="BH209" s="264">
        <f>IF(N209="sníž. přenesená",J209,0)</f>
        <v>0</v>
      </c>
      <c r="BI209" s="264">
        <f>IF(N209="nulová",J209,0)</f>
        <v>0</v>
      </c>
      <c r="BJ209" s="18" t="s">
        <v>86</v>
      </c>
      <c r="BK209" s="264">
        <f>ROUND(I209*H209,2)</f>
        <v>0</v>
      </c>
      <c r="BL209" s="18" t="s">
        <v>147</v>
      </c>
      <c r="BM209" s="263" t="s">
        <v>275</v>
      </c>
    </row>
    <row r="210" s="14" customFormat="1">
      <c r="A210" s="14"/>
      <c r="B210" s="276"/>
      <c r="C210" s="277"/>
      <c r="D210" s="267" t="s">
        <v>149</v>
      </c>
      <c r="E210" s="278" t="s">
        <v>1</v>
      </c>
      <c r="F210" s="279" t="s">
        <v>248</v>
      </c>
      <c r="G210" s="277"/>
      <c r="H210" s="280">
        <v>0.47999999999999998</v>
      </c>
      <c r="I210" s="281"/>
      <c r="J210" s="277"/>
      <c r="K210" s="277"/>
      <c r="L210" s="282"/>
      <c r="M210" s="283"/>
      <c r="N210" s="284"/>
      <c r="O210" s="284"/>
      <c r="P210" s="284"/>
      <c r="Q210" s="284"/>
      <c r="R210" s="284"/>
      <c r="S210" s="284"/>
      <c r="T210" s="285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86" t="s">
        <v>149</v>
      </c>
      <c r="AU210" s="286" t="s">
        <v>88</v>
      </c>
      <c r="AV210" s="14" t="s">
        <v>88</v>
      </c>
      <c r="AW210" s="14" t="s">
        <v>34</v>
      </c>
      <c r="AX210" s="14" t="s">
        <v>78</v>
      </c>
      <c r="AY210" s="286" t="s">
        <v>141</v>
      </c>
    </row>
    <row r="211" s="14" customFormat="1">
      <c r="A211" s="14"/>
      <c r="B211" s="276"/>
      <c r="C211" s="277"/>
      <c r="D211" s="267" t="s">
        <v>149</v>
      </c>
      <c r="E211" s="278" t="s">
        <v>1</v>
      </c>
      <c r="F211" s="279" t="s">
        <v>253</v>
      </c>
      <c r="G211" s="277"/>
      <c r="H211" s="280">
        <v>0.98999999999999999</v>
      </c>
      <c r="I211" s="281"/>
      <c r="J211" s="277"/>
      <c r="K211" s="277"/>
      <c r="L211" s="282"/>
      <c r="M211" s="283"/>
      <c r="N211" s="284"/>
      <c r="O211" s="284"/>
      <c r="P211" s="284"/>
      <c r="Q211" s="284"/>
      <c r="R211" s="284"/>
      <c r="S211" s="284"/>
      <c r="T211" s="28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86" t="s">
        <v>149</v>
      </c>
      <c r="AU211" s="286" t="s">
        <v>88</v>
      </c>
      <c r="AV211" s="14" t="s">
        <v>88</v>
      </c>
      <c r="AW211" s="14" t="s">
        <v>34</v>
      </c>
      <c r="AX211" s="14" t="s">
        <v>78</v>
      </c>
      <c r="AY211" s="286" t="s">
        <v>141</v>
      </c>
    </row>
    <row r="212" s="14" customFormat="1">
      <c r="A212" s="14"/>
      <c r="B212" s="276"/>
      <c r="C212" s="277"/>
      <c r="D212" s="267" t="s">
        <v>149</v>
      </c>
      <c r="E212" s="278" t="s">
        <v>1</v>
      </c>
      <c r="F212" s="279" t="s">
        <v>258</v>
      </c>
      <c r="G212" s="277"/>
      <c r="H212" s="280">
        <v>0.98999999999999999</v>
      </c>
      <c r="I212" s="281"/>
      <c r="J212" s="277"/>
      <c r="K212" s="277"/>
      <c r="L212" s="282"/>
      <c r="M212" s="283"/>
      <c r="N212" s="284"/>
      <c r="O212" s="284"/>
      <c r="P212" s="284"/>
      <c r="Q212" s="284"/>
      <c r="R212" s="284"/>
      <c r="S212" s="284"/>
      <c r="T212" s="28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86" t="s">
        <v>149</v>
      </c>
      <c r="AU212" s="286" t="s">
        <v>88</v>
      </c>
      <c r="AV212" s="14" t="s">
        <v>88</v>
      </c>
      <c r="AW212" s="14" t="s">
        <v>34</v>
      </c>
      <c r="AX212" s="14" t="s">
        <v>78</v>
      </c>
      <c r="AY212" s="286" t="s">
        <v>141</v>
      </c>
    </row>
    <row r="213" s="14" customFormat="1">
      <c r="A213" s="14"/>
      <c r="B213" s="276"/>
      <c r="C213" s="277"/>
      <c r="D213" s="267" t="s">
        <v>149</v>
      </c>
      <c r="E213" s="278" t="s">
        <v>1</v>
      </c>
      <c r="F213" s="279" t="s">
        <v>263</v>
      </c>
      <c r="G213" s="277"/>
      <c r="H213" s="280">
        <v>0.86399999999999999</v>
      </c>
      <c r="I213" s="281"/>
      <c r="J213" s="277"/>
      <c r="K213" s="277"/>
      <c r="L213" s="282"/>
      <c r="M213" s="283"/>
      <c r="N213" s="284"/>
      <c r="O213" s="284"/>
      <c r="P213" s="284"/>
      <c r="Q213" s="284"/>
      <c r="R213" s="284"/>
      <c r="S213" s="284"/>
      <c r="T213" s="285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86" t="s">
        <v>149</v>
      </c>
      <c r="AU213" s="286" t="s">
        <v>88</v>
      </c>
      <c r="AV213" s="14" t="s">
        <v>88</v>
      </c>
      <c r="AW213" s="14" t="s">
        <v>34</v>
      </c>
      <c r="AX213" s="14" t="s">
        <v>78</v>
      </c>
      <c r="AY213" s="286" t="s">
        <v>141</v>
      </c>
    </row>
    <row r="214" s="14" customFormat="1">
      <c r="A214" s="14"/>
      <c r="B214" s="276"/>
      <c r="C214" s="277"/>
      <c r="D214" s="267" t="s">
        <v>149</v>
      </c>
      <c r="E214" s="278" t="s">
        <v>1</v>
      </c>
      <c r="F214" s="279" t="s">
        <v>268</v>
      </c>
      <c r="G214" s="277"/>
      <c r="H214" s="280">
        <v>1.8</v>
      </c>
      <c r="I214" s="281"/>
      <c r="J214" s="277"/>
      <c r="K214" s="277"/>
      <c r="L214" s="282"/>
      <c r="M214" s="283"/>
      <c r="N214" s="284"/>
      <c r="O214" s="284"/>
      <c r="P214" s="284"/>
      <c r="Q214" s="284"/>
      <c r="R214" s="284"/>
      <c r="S214" s="284"/>
      <c r="T214" s="28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86" t="s">
        <v>149</v>
      </c>
      <c r="AU214" s="286" t="s">
        <v>88</v>
      </c>
      <c r="AV214" s="14" t="s">
        <v>88</v>
      </c>
      <c r="AW214" s="14" t="s">
        <v>34</v>
      </c>
      <c r="AX214" s="14" t="s">
        <v>78</v>
      </c>
      <c r="AY214" s="286" t="s">
        <v>141</v>
      </c>
    </row>
    <row r="215" s="15" customFormat="1">
      <c r="A215" s="15"/>
      <c r="B215" s="287"/>
      <c r="C215" s="288"/>
      <c r="D215" s="267" t="s">
        <v>149</v>
      </c>
      <c r="E215" s="289" t="s">
        <v>1</v>
      </c>
      <c r="F215" s="290" t="s">
        <v>157</v>
      </c>
      <c r="G215" s="288"/>
      <c r="H215" s="291">
        <v>5.1239999999999997</v>
      </c>
      <c r="I215" s="292"/>
      <c r="J215" s="288"/>
      <c r="K215" s="288"/>
      <c r="L215" s="293"/>
      <c r="M215" s="294"/>
      <c r="N215" s="295"/>
      <c r="O215" s="295"/>
      <c r="P215" s="295"/>
      <c r="Q215" s="295"/>
      <c r="R215" s="295"/>
      <c r="S215" s="295"/>
      <c r="T215" s="296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97" t="s">
        <v>149</v>
      </c>
      <c r="AU215" s="297" t="s">
        <v>88</v>
      </c>
      <c r="AV215" s="15" t="s">
        <v>147</v>
      </c>
      <c r="AW215" s="15" t="s">
        <v>34</v>
      </c>
      <c r="AX215" s="15" t="s">
        <v>86</v>
      </c>
      <c r="AY215" s="297" t="s">
        <v>141</v>
      </c>
    </row>
    <row r="216" s="2" customFormat="1" ht="24" customHeight="1">
      <c r="A216" s="39"/>
      <c r="B216" s="40"/>
      <c r="C216" s="251" t="s">
        <v>276</v>
      </c>
      <c r="D216" s="251" t="s">
        <v>143</v>
      </c>
      <c r="E216" s="252" t="s">
        <v>277</v>
      </c>
      <c r="F216" s="253" t="s">
        <v>278</v>
      </c>
      <c r="G216" s="254" t="s">
        <v>224</v>
      </c>
      <c r="H216" s="255">
        <v>20.460000000000001</v>
      </c>
      <c r="I216" s="256"/>
      <c r="J216" s="257">
        <f>ROUND(I216*H216,2)</f>
        <v>0</v>
      </c>
      <c r="K216" s="258"/>
      <c r="L216" s="45"/>
      <c r="M216" s="259" t="s">
        <v>1</v>
      </c>
      <c r="N216" s="260" t="s">
        <v>43</v>
      </c>
      <c r="O216" s="92"/>
      <c r="P216" s="261">
        <f>O216*H216</f>
        <v>0</v>
      </c>
      <c r="Q216" s="261">
        <v>0.00034000000000000002</v>
      </c>
      <c r="R216" s="261">
        <f>Q216*H216</f>
        <v>0.0069564000000000006</v>
      </c>
      <c r="S216" s="261">
        <v>0.0040000000000000001</v>
      </c>
      <c r="T216" s="262">
        <f>S216*H216</f>
        <v>0.08184000000000001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63" t="s">
        <v>147</v>
      </c>
      <c r="AT216" s="263" t="s">
        <v>143</v>
      </c>
      <c r="AU216" s="263" t="s">
        <v>88</v>
      </c>
      <c r="AY216" s="18" t="s">
        <v>141</v>
      </c>
      <c r="BE216" s="264">
        <f>IF(N216="základní",J216,0)</f>
        <v>0</v>
      </c>
      <c r="BF216" s="264">
        <f>IF(N216="snížená",J216,0)</f>
        <v>0</v>
      </c>
      <c r="BG216" s="264">
        <f>IF(N216="zákl. přenesená",J216,0)</f>
        <v>0</v>
      </c>
      <c r="BH216" s="264">
        <f>IF(N216="sníž. přenesená",J216,0)</f>
        <v>0</v>
      </c>
      <c r="BI216" s="264">
        <f>IF(N216="nulová",J216,0)</f>
        <v>0</v>
      </c>
      <c r="BJ216" s="18" t="s">
        <v>86</v>
      </c>
      <c r="BK216" s="264">
        <f>ROUND(I216*H216,2)</f>
        <v>0</v>
      </c>
      <c r="BL216" s="18" t="s">
        <v>147</v>
      </c>
      <c r="BM216" s="263" t="s">
        <v>279</v>
      </c>
    </row>
    <row r="217" s="13" customFormat="1">
      <c r="A217" s="13"/>
      <c r="B217" s="265"/>
      <c r="C217" s="266"/>
      <c r="D217" s="267" t="s">
        <v>149</v>
      </c>
      <c r="E217" s="268" t="s">
        <v>1</v>
      </c>
      <c r="F217" s="269" t="s">
        <v>280</v>
      </c>
      <c r="G217" s="266"/>
      <c r="H217" s="268" t="s">
        <v>1</v>
      </c>
      <c r="I217" s="270"/>
      <c r="J217" s="266"/>
      <c r="K217" s="266"/>
      <c r="L217" s="271"/>
      <c r="M217" s="272"/>
      <c r="N217" s="273"/>
      <c r="O217" s="273"/>
      <c r="P217" s="273"/>
      <c r="Q217" s="273"/>
      <c r="R217" s="273"/>
      <c r="S217" s="273"/>
      <c r="T217" s="27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75" t="s">
        <v>149</v>
      </c>
      <c r="AU217" s="275" t="s">
        <v>88</v>
      </c>
      <c r="AV217" s="13" t="s">
        <v>86</v>
      </c>
      <c r="AW217" s="13" t="s">
        <v>34</v>
      </c>
      <c r="AX217" s="13" t="s">
        <v>78</v>
      </c>
      <c r="AY217" s="275" t="s">
        <v>141</v>
      </c>
    </row>
    <row r="218" s="14" customFormat="1">
      <c r="A218" s="14"/>
      <c r="B218" s="276"/>
      <c r="C218" s="277"/>
      <c r="D218" s="267" t="s">
        <v>149</v>
      </c>
      <c r="E218" s="278" t="s">
        <v>1</v>
      </c>
      <c r="F218" s="279" t="s">
        <v>281</v>
      </c>
      <c r="G218" s="277"/>
      <c r="H218" s="280">
        <v>13.199999999999999</v>
      </c>
      <c r="I218" s="281"/>
      <c r="J218" s="277"/>
      <c r="K218" s="277"/>
      <c r="L218" s="282"/>
      <c r="M218" s="283"/>
      <c r="N218" s="284"/>
      <c r="O218" s="284"/>
      <c r="P218" s="284"/>
      <c r="Q218" s="284"/>
      <c r="R218" s="284"/>
      <c r="S218" s="284"/>
      <c r="T218" s="285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86" t="s">
        <v>149</v>
      </c>
      <c r="AU218" s="286" t="s">
        <v>88</v>
      </c>
      <c r="AV218" s="14" t="s">
        <v>88</v>
      </c>
      <c r="AW218" s="14" t="s">
        <v>34</v>
      </c>
      <c r="AX218" s="14" t="s">
        <v>78</v>
      </c>
      <c r="AY218" s="286" t="s">
        <v>141</v>
      </c>
    </row>
    <row r="219" s="13" customFormat="1">
      <c r="A219" s="13"/>
      <c r="B219" s="265"/>
      <c r="C219" s="266"/>
      <c r="D219" s="267" t="s">
        <v>149</v>
      </c>
      <c r="E219" s="268" t="s">
        <v>1</v>
      </c>
      <c r="F219" s="269" t="s">
        <v>282</v>
      </c>
      <c r="G219" s="266"/>
      <c r="H219" s="268" t="s">
        <v>1</v>
      </c>
      <c r="I219" s="270"/>
      <c r="J219" s="266"/>
      <c r="K219" s="266"/>
      <c r="L219" s="271"/>
      <c r="M219" s="272"/>
      <c r="N219" s="273"/>
      <c r="O219" s="273"/>
      <c r="P219" s="273"/>
      <c r="Q219" s="273"/>
      <c r="R219" s="273"/>
      <c r="S219" s="273"/>
      <c r="T219" s="27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75" t="s">
        <v>149</v>
      </c>
      <c r="AU219" s="275" t="s">
        <v>88</v>
      </c>
      <c r="AV219" s="13" t="s">
        <v>86</v>
      </c>
      <c r="AW219" s="13" t="s">
        <v>34</v>
      </c>
      <c r="AX219" s="13" t="s">
        <v>78</v>
      </c>
      <c r="AY219" s="275" t="s">
        <v>141</v>
      </c>
    </row>
    <row r="220" s="14" customFormat="1">
      <c r="A220" s="14"/>
      <c r="B220" s="276"/>
      <c r="C220" s="277"/>
      <c r="D220" s="267" t="s">
        <v>149</v>
      </c>
      <c r="E220" s="278" t="s">
        <v>1</v>
      </c>
      <c r="F220" s="279" t="s">
        <v>283</v>
      </c>
      <c r="G220" s="277"/>
      <c r="H220" s="280">
        <v>7.2599999999999998</v>
      </c>
      <c r="I220" s="281"/>
      <c r="J220" s="277"/>
      <c r="K220" s="277"/>
      <c r="L220" s="282"/>
      <c r="M220" s="283"/>
      <c r="N220" s="284"/>
      <c r="O220" s="284"/>
      <c r="P220" s="284"/>
      <c r="Q220" s="284"/>
      <c r="R220" s="284"/>
      <c r="S220" s="284"/>
      <c r="T220" s="285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86" t="s">
        <v>149</v>
      </c>
      <c r="AU220" s="286" t="s">
        <v>88</v>
      </c>
      <c r="AV220" s="14" t="s">
        <v>88</v>
      </c>
      <c r="AW220" s="14" t="s">
        <v>34</v>
      </c>
      <c r="AX220" s="14" t="s">
        <v>78</v>
      </c>
      <c r="AY220" s="286" t="s">
        <v>141</v>
      </c>
    </row>
    <row r="221" s="15" customFormat="1">
      <c r="A221" s="15"/>
      <c r="B221" s="287"/>
      <c r="C221" s="288"/>
      <c r="D221" s="267" t="s">
        <v>149</v>
      </c>
      <c r="E221" s="289" t="s">
        <v>1</v>
      </c>
      <c r="F221" s="290" t="s">
        <v>157</v>
      </c>
      <c r="G221" s="288"/>
      <c r="H221" s="291">
        <v>20.460000000000001</v>
      </c>
      <c r="I221" s="292"/>
      <c r="J221" s="288"/>
      <c r="K221" s="288"/>
      <c r="L221" s="293"/>
      <c r="M221" s="294"/>
      <c r="N221" s="295"/>
      <c r="O221" s="295"/>
      <c r="P221" s="295"/>
      <c r="Q221" s="295"/>
      <c r="R221" s="295"/>
      <c r="S221" s="295"/>
      <c r="T221" s="296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97" t="s">
        <v>149</v>
      </c>
      <c r="AU221" s="297" t="s">
        <v>88</v>
      </c>
      <c r="AV221" s="15" t="s">
        <v>147</v>
      </c>
      <c r="AW221" s="15" t="s">
        <v>34</v>
      </c>
      <c r="AX221" s="15" t="s">
        <v>86</v>
      </c>
      <c r="AY221" s="297" t="s">
        <v>141</v>
      </c>
    </row>
    <row r="222" s="2" customFormat="1" ht="16.5" customHeight="1">
      <c r="A222" s="39"/>
      <c r="B222" s="40"/>
      <c r="C222" s="251" t="s">
        <v>284</v>
      </c>
      <c r="D222" s="251" t="s">
        <v>143</v>
      </c>
      <c r="E222" s="252" t="s">
        <v>285</v>
      </c>
      <c r="F222" s="253" t="s">
        <v>286</v>
      </c>
      <c r="G222" s="254" t="s">
        <v>224</v>
      </c>
      <c r="H222" s="255">
        <v>6</v>
      </c>
      <c r="I222" s="256"/>
      <c r="J222" s="257">
        <f>ROUND(I222*H222,2)</f>
        <v>0</v>
      </c>
      <c r="K222" s="258"/>
      <c r="L222" s="45"/>
      <c r="M222" s="259" t="s">
        <v>1</v>
      </c>
      <c r="N222" s="260" t="s">
        <v>43</v>
      </c>
      <c r="O222" s="92"/>
      <c r="P222" s="261">
        <f>O222*H222</f>
        <v>0</v>
      </c>
      <c r="Q222" s="261">
        <v>0.00095</v>
      </c>
      <c r="R222" s="261">
        <f>Q222*H222</f>
        <v>0.0057000000000000002</v>
      </c>
      <c r="S222" s="261">
        <v>0</v>
      </c>
      <c r="T222" s="262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63" t="s">
        <v>147</v>
      </c>
      <c r="AT222" s="263" t="s">
        <v>143</v>
      </c>
      <c r="AU222" s="263" t="s">
        <v>88</v>
      </c>
      <c r="AY222" s="18" t="s">
        <v>141</v>
      </c>
      <c r="BE222" s="264">
        <f>IF(N222="základní",J222,0)</f>
        <v>0</v>
      </c>
      <c r="BF222" s="264">
        <f>IF(N222="snížená",J222,0)</f>
        <v>0</v>
      </c>
      <c r="BG222" s="264">
        <f>IF(N222="zákl. přenesená",J222,0)</f>
        <v>0</v>
      </c>
      <c r="BH222" s="264">
        <f>IF(N222="sníž. přenesená",J222,0)</f>
        <v>0</v>
      </c>
      <c r="BI222" s="264">
        <f>IF(N222="nulová",J222,0)</f>
        <v>0</v>
      </c>
      <c r="BJ222" s="18" t="s">
        <v>86</v>
      </c>
      <c r="BK222" s="264">
        <f>ROUND(I222*H222,2)</f>
        <v>0</v>
      </c>
      <c r="BL222" s="18" t="s">
        <v>147</v>
      </c>
      <c r="BM222" s="263" t="s">
        <v>287</v>
      </c>
    </row>
    <row r="223" s="13" customFormat="1">
      <c r="A223" s="13"/>
      <c r="B223" s="265"/>
      <c r="C223" s="266"/>
      <c r="D223" s="267" t="s">
        <v>149</v>
      </c>
      <c r="E223" s="268" t="s">
        <v>1</v>
      </c>
      <c r="F223" s="269" t="s">
        <v>288</v>
      </c>
      <c r="G223" s="266"/>
      <c r="H223" s="268" t="s">
        <v>1</v>
      </c>
      <c r="I223" s="270"/>
      <c r="J223" s="266"/>
      <c r="K223" s="266"/>
      <c r="L223" s="271"/>
      <c r="M223" s="272"/>
      <c r="N223" s="273"/>
      <c r="O223" s="273"/>
      <c r="P223" s="273"/>
      <c r="Q223" s="273"/>
      <c r="R223" s="273"/>
      <c r="S223" s="273"/>
      <c r="T223" s="27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75" t="s">
        <v>149</v>
      </c>
      <c r="AU223" s="275" t="s">
        <v>88</v>
      </c>
      <c r="AV223" s="13" t="s">
        <v>86</v>
      </c>
      <c r="AW223" s="13" t="s">
        <v>34</v>
      </c>
      <c r="AX223" s="13" t="s">
        <v>78</v>
      </c>
      <c r="AY223" s="275" t="s">
        <v>141</v>
      </c>
    </row>
    <row r="224" s="13" customFormat="1">
      <c r="A224" s="13"/>
      <c r="B224" s="265"/>
      <c r="C224" s="266"/>
      <c r="D224" s="267" t="s">
        <v>149</v>
      </c>
      <c r="E224" s="268" t="s">
        <v>1</v>
      </c>
      <c r="F224" s="269" t="s">
        <v>289</v>
      </c>
      <c r="G224" s="266"/>
      <c r="H224" s="268" t="s">
        <v>1</v>
      </c>
      <c r="I224" s="270"/>
      <c r="J224" s="266"/>
      <c r="K224" s="266"/>
      <c r="L224" s="271"/>
      <c r="M224" s="272"/>
      <c r="N224" s="273"/>
      <c r="O224" s="273"/>
      <c r="P224" s="273"/>
      <c r="Q224" s="273"/>
      <c r="R224" s="273"/>
      <c r="S224" s="273"/>
      <c r="T224" s="27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75" t="s">
        <v>149</v>
      </c>
      <c r="AU224" s="275" t="s">
        <v>88</v>
      </c>
      <c r="AV224" s="13" t="s">
        <v>86</v>
      </c>
      <c r="AW224" s="13" t="s">
        <v>34</v>
      </c>
      <c r="AX224" s="13" t="s">
        <v>78</v>
      </c>
      <c r="AY224" s="275" t="s">
        <v>141</v>
      </c>
    </row>
    <row r="225" s="13" customFormat="1">
      <c r="A225" s="13"/>
      <c r="B225" s="265"/>
      <c r="C225" s="266"/>
      <c r="D225" s="267" t="s">
        <v>149</v>
      </c>
      <c r="E225" s="268" t="s">
        <v>1</v>
      </c>
      <c r="F225" s="269" t="s">
        <v>290</v>
      </c>
      <c r="G225" s="266"/>
      <c r="H225" s="268" t="s">
        <v>1</v>
      </c>
      <c r="I225" s="270"/>
      <c r="J225" s="266"/>
      <c r="K225" s="266"/>
      <c r="L225" s="271"/>
      <c r="M225" s="272"/>
      <c r="N225" s="273"/>
      <c r="O225" s="273"/>
      <c r="P225" s="273"/>
      <c r="Q225" s="273"/>
      <c r="R225" s="273"/>
      <c r="S225" s="273"/>
      <c r="T225" s="27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75" t="s">
        <v>149</v>
      </c>
      <c r="AU225" s="275" t="s">
        <v>88</v>
      </c>
      <c r="AV225" s="13" t="s">
        <v>86</v>
      </c>
      <c r="AW225" s="13" t="s">
        <v>34</v>
      </c>
      <c r="AX225" s="13" t="s">
        <v>78</v>
      </c>
      <c r="AY225" s="275" t="s">
        <v>141</v>
      </c>
    </row>
    <row r="226" s="14" customFormat="1">
      <c r="A226" s="14"/>
      <c r="B226" s="276"/>
      <c r="C226" s="277"/>
      <c r="D226" s="267" t="s">
        <v>149</v>
      </c>
      <c r="E226" s="278" t="s">
        <v>1</v>
      </c>
      <c r="F226" s="279" t="s">
        <v>291</v>
      </c>
      <c r="G226" s="277"/>
      <c r="H226" s="280">
        <v>6</v>
      </c>
      <c r="I226" s="281"/>
      <c r="J226" s="277"/>
      <c r="K226" s="277"/>
      <c r="L226" s="282"/>
      <c r="M226" s="283"/>
      <c r="N226" s="284"/>
      <c r="O226" s="284"/>
      <c r="P226" s="284"/>
      <c r="Q226" s="284"/>
      <c r="R226" s="284"/>
      <c r="S226" s="284"/>
      <c r="T226" s="285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86" t="s">
        <v>149</v>
      </c>
      <c r="AU226" s="286" t="s">
        <v>88</v>
      </c>
      <c r="AV226" s="14" t="s">
        <v>88</v>
      </c>
      <c r="AW226" s="14" t="s">
        <v>34</v>
      </c>
      <c r="AX226" s="14" t="s">
        <v>86</v>
      </c>
      <c r="AY226" s="286" t="s">
        <v>141</v>
      </c>
    </row>
    <row r="227" s="2" customFormat="1" ht="24" customHeight="1">
      <c r="A227" s="39"/>
      <c r="B227" s="40"/>
      <c r="C227" s="251" t="s">
        <v>292</v>
      </c>
      <c r="D227" s="251" t="s">
        <v>143</v>
      </c>
      <c r="E227" s="252" t="s">
        <v>293</v>
      </c>
      <c r="F227" s="253" t="s">
        <v>294</v>
      </c>
      <c r="G227" s="254" t="s">
        <v>146</v>
      </c>
      <c r="H227" s="255">
        <v>0.35999999999999999</v>
      </c>
      <c r="I227" s="256"/>
      <c r="J227" s="257">
        <f>ROUND(I227*H227,2)</f>
        <v>0</v>
      </c>
      <c r="K227" s="258"/>
      <c r="L227" s="45"/>
      <c r="M227" s="259" t="s">
        <v>1</v>
      </c>
      <c r="N227" s="260" t="s">
        <v>43</v>
      </c>
      <c r="O227" s="92"/>
      <c r="P227" s="261">
        <f>O227*H227</f>
        <v>0</v>
      </c>
      <c r="Q227" s="261">
        <v>0.00081999999999999998</v>
      </c>
      <c r="R227" s="261">
        <f>Q227*H227</f>
        <v>0.00029519999999999997</v>
      </c>
      <c r="S227" s="261">
        <v>0</v>
      </c>
      <c r="T227" s="262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63" t="s">
        <v>147</v>
      </c>
      <c r="AT227" s="263" t="s">
        <v>143</v>
      </c>
      <c r="AU227" s="263" t="s">
        <v>88</v>
      </c>
      <c r="AY227" s="18" t="s">
        <v>141</v>
      </c>
      <c r="BE227" s="264">
        <f>IF(N227="základní",J227,0)</f>
        <v>0</v>
      </c>
      <c r="BF227" s="264">
        <f>IF(N227="snížená",J227,0)</f>
        <v>0</v>
      </c>
      <c r="BG227" s="264">
        <f>IF(N227="zákl. přenesená",J227,0)</f>
        <v>0</v>
      </c>
      <c r="BH227" s="264">
        <f>IF(N227="sníž. přenesená",J227,0)</f>
        <v>0</v>
      </c>
      <c r="BI227" s="264">
        <f>IF(N227="nulová",J227,0)</f>
        <v>0</v>
      </c>
      <c r="BJ227" s="18" t="s">
        <v>86</v>
      </c>
      <c r="BK227" s="264">
        <f>ROUND(I227*H227,2)</f>
        <v>0</v>
      </c>
      <c r="BL227" s="18" t="s">
        <v>147</v>
      </c>
      <c r="BM227" s="263" t="s">
        <v>295</v>
      </c>
    </row>
    <row r="228" s="13" customFormat="1">
      <c r="A228" s="13"/>
      <c r="B228" s="265"/>
      <c r="C228" s="266"/>
      <c r="D228" s="267" t="s">
        <v>149</v>
      </c>
      <c r="E228" s="268" t="s">
        <v>1</v>
      </c>
      <c r="F228" s="269" t="s">
        <v>296</v>
      </c>
      <c r="G228" s="266"/>
      <c r="H228" s="268" t="s">
        <v>1</v>
      </c>
      <c r="I228" s="270"/>
      <c r="J228" s="266"/>
      <c r="K228" s="266"/>
      <c r="L228" s="271"/>
      <c r="M228" s="272"/>
      <c r="N228" s="273"/>
      <c r="O228" s="273"/>
      <c r="P228" s="273"/>
      <c r="Q228" s="273"/>
      <c r="R228" s="273"/>
      <c r="S228" s="273"/>
      <c r="T228" s="27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75" t="s">
        <v>149</v>
      </c>
      <c r="AU228" s="275" t="s">
        <v>88</v>
      </c>
      <c r="AV228" s="13" t="s">
        <v>86</v>
      </c>
      <c r="AW228" s="13" t="s">
        <v>34</v>
      </c>
      <c r="AX228" s="13" t="s">
        <v>78</v>
      </c>
      <c r="AY228" s="275" t="s">
        <v>141</v>
      </c>
    </row>
    <row r="229" s="14" customFormat="1">
      <c r="A229" s="14"/>
      <c r="B229" s="276"/>
      <c r="C229" s="277"/>
      <c r="D229" s="267" t="s">
        <v>149</v>
      </c>
      <c r="E229" s="278" t="s">
        <v>1</v>
      </c>
      <c r="F229" s="279" t="s">
        <v>297</v>
      </c>
      <c r="G229" s="277"/>
      <c r="H229" s="280">
        <v>0.35999999999999999</v>
      </c>
      <c r="I229" s="281"/>
      <c r="J229" s="277"/>
      <c r="K229" s="277"/>
      <c r="L229" s="282"/>
      <c r="M229" s="283"/>
      <c r="N229" s="284"/>
      <c r="O229" s="284"/>
      <c r="P229" s="284"/>
      <c r="Q229" s="284"/>
      <c r="R229" s="284"/>
      <c r="S229" s="284"/>
      <c r="T229" s="285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86" t="s">
        <v>149</v>
      </c>
      <c r="AU229" s="286" t="s">
        <v>88</v>
      </c>
      <c r="AV229" s="14" t="s">
        <v>88</v>
      </c>
      <c r="AW229" s="14" t="s">
        <v>34</v>
      </c>
      <c r="AX229" s="14" t="s">
        <v>86</v>
      </c>
      <c r="AY229" s="286" t="s">
        <v>141</v>
      </c>
    </row>
    <row r="230" s="2" customFormat="1" ht="24" customHeight="1">
      <c r="A230" s="39"/>
      <c r="B230" s="40"/>
      <c r="C230" s="251" t="s">
        <v>298</v>
      </c>
      <c r="D230" s="251" t="s">
        <v>143</v>
      </c>
      <c r="E230" s="252" t="s">
        <v>299</v>
      </c>
      <c r="F230" s="253" t="s">
        <v>300</v>
      </c>
      <c r="G230" s="254" t="s">
        <v>146</v>
      </c>
      <c r="H230" s="255">
        <v>3.3479999999999999</v>
      </c>
      <c r="I230" s="256"/>
      <c r="J230" s="257">
        <f>ROUND(I230*H230,2)</f>
        <v>0</v>
      </c>
      <c r="K230" s="258"/>
      <c r="L230" s="45"/>
      <c r="M230" s="259" t="s">
        <v>1</v>
      </c>
      <c r="N230" s="260" t="s">
        <v>43</v>
      </c>
      <c r="O230" s="92"/>
      <c r="P230" s="261">
        <f>O230*H230</f>
        <v>0</v>
      </c>
      <c r="Q230" s="261">
        <v>0.0025300000000000001</v>
      </c>
      <c r="R230" s="261">
        <f>Q230*H230</f>
        <v>0.008470440000000001</v>
      </c>
      <c r="S230" s="261">
        <v>0.00050000000000000001</v>
      </c>
      <c r="T230" s="262">
        <f>S230*H230</f>
        <v>0.0016739999999999999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63" t="s">
        <v>147</v>
      </c>
      <c r="AT230" s="263" t="s">
        <v>143</v>
      </c>
      <c r="AU230" s="263" t="s">
        <v>88</v>
      </c>
      <c r="AY230" s="18" t="s">
        <v>141</v>
      </c>
      <c r="BE230" s="264">
        <f>IF(N230="základní",J230,0)</f>
        <v>0</v>
      </c>
      <c r="BF230" s="264">
        <f>IF(N230="snížená",J230,0)</f>
        <v>0</v>
      </c>
      <c r="BG230" s="264">
        <f>IF(N230="zákl. přenesená",J230,0)</f>
        <v>0</v>
      </c>
      <c r="BH230" s="264">
        <f>IF(N230="sníž. přenesená",J230,0)</f>
        <v>0</v>
      </c>
      <c r="BI230" s="264">
        <f>IF(N230="nulová",J230,0)</f>
        <v>0</v>
      </c>
      <c r="BJ230" s="18" t="s">
        <v>86</v>
      </c>
      <c r="BK230" s="264">
        <f>ROUND(I230*H230,2)</f>
        <v>0</v>
      </c>
      <c r="BL230" s="18" t="s">
        <v>147</v>
      </c>
      <c r="BM230" s="263" t="s">
        <v>301</v>
      </c>
    </row>
    <row r="231" s="13" customFormat="1">
      <c r="A231" s="13"/>
      <c r="B231" s="265"/>
      <c r="C231" s="266"/>
      <c r="D231" s="267" t="s">
        <v>149</v>
      </c>
      <c r="E231" s="268" t="s">
        <v>1</v>
      </c>
      <c r="F231" s="269" t="s">
        <v>302</v>
      </c>
      <c r="G231" s="266"/>
      <c r="H231" s="268" t="s">
        <v>1</v>
      </c>
      <c r="I231" s="270"/>
      <c r="J231" s="266"/>
      <c r="K231" s="266"/>
      <c r="L231" s="271"/>
      <c r="M231" s="272"/>
      <c r="N231" s="273"/>
      <c r="O231" s="273"/>
      <c r="P231" s="273"/>
      <c r="Q231" s="273"/>
      <c r="R231" s="273"/>
      <c r="S231" s="273"/>
      <c r="T231" s="27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75" t="s">
        <v>149</v>
      </c>
      <c r="AU231" s="275" t="s">
        <v>88</v>
      </c>
      <c r="AV231" s="13" t="s">
        <v>86</v>
      </c>
      <c r="AW231" s="13" t="s">
        <v>34</v>
      </c>
      <c r="AX231" s="13" t="s">
        <v>78</v>
      </c>
      <c r="AY231" s="275" t="s">
        <v>141</v>
      </c>
    </row>
    <row r="232" s="14" customFormat="1">
      <c r="A232" s="14"/>
      <c r="B232" s="276"/>
      <c r="C232" s="277"/>
      <c r="D232" s="267" t="s">
        <v>149</v>
      </c>
      <c r="E232" s="278" t="s">
        <v>1</v>
      </c>
      <c r="F232" s="279" t="s">
        <v>303</v>
      </c>
      <c r="G232" s="277"/>
      <c r="H232" s="280">
        <v>3.3479999999999999</v>
      </c>
      <c r="I232" s="281"/>
      <c r="J232" s="277"/>
      <c r="K232" s="277"/>
      <c r="L232" s="282"/>
      <c r="M232" s="283"/>
      <c r="N232" s="284"/>
      <c r="O232" s="284"/>
      <c r="P232" s="284"/>
      <c r="Q232" s="284"/>
      <c r="R232" s="284"/>
      <c r="S232" s="284"/>
      <c r="T232" s="285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86" t="s">
        <v>149</v>
      </c>
      <c r="AU232" s="286" t="s">
        <v>88</v>
      </c>
      <c r="AV232" s="14" t="s">
        <v>88</v>
      </c>
      <c r="AW232" s="14" t="s">
        <v>34</v>
      </c>
      <c r="AX232" s="14" t="s">
        <v>86</v>
      </c>
      <c r="AY232" s="286" t="s">
        <v>141</v>
      </c>
    </row>
    <row r="233" s="2" customFormat="1" ht="16.5" customHeight="1">
      <c r="A233" s="39"/>
      <c r="B233" s="40"/>
      <c r="C233" s="251" t="s">
        <v>304</v>
      </c>
      <c r="D233" s="251" t="s">
        <v>143</v>
      </c>
      <c r="E233" s="252" t="s">
        <v>305</v>
      </c>
      <c r="F233" s="253" t="s">
        <v>306</v>
      </c>
      <c r="G233" s="254" t="s">
        <v>307</v>
      </c>
      <c r="H233" s="255">
        <v>98</v>
      </c>
      <c r="I233" s="256"/>
      <c r="J233" s="257">
        <f>ROUND(I233*H233,2)</f>
        <v>0</v>
      </c>
      <c r="K233" s="258"/>
      <c r="L233" s="45"/>
      <c r="M233" s="259" t="s">
        <v>1</v>
      </c>
      <c r="N233" s="260" t="s">
        <v>43</v>
      </c>
      <c r="O233" s="92"/>
      <c r="P233" s="261">
        <f>O233*H233</f>
        <v>0</v>
      </c>
      <c r="Q233" s="261">
        <v>0</v>
      </c>
      <c r="R233" s="261">
        <f>Q233*H233</f>
        <v>0</v>
      </c>
      <c r="S233" s="261">
        <v>0</v>
      </c>
      <c r="T233" s="262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63" t="s">
        <v>147</v>
      </c>
      <c r="AT233" s="263" t="s">
        <v>143</v>
      </c>
      <c r="AU233" s="263" t="s">
        <v>88</v>
      </c>
      <c r="AY233" s="18" t="s">
        <v>141</v>
      </c>
      <c r="BE233" s="264">
        <f>IF(N233="základní",J233,0)</f>
        <v>0</v>
      </c>
      <c r="BF233" s="264">
        <f>IF(N233="snížená",J233,0)</f>
        <v>0</v>
      </c>
      <c r="BG233" s="264">
        <f>IF(N233="zákl. přenesená",J233,0)</f>
        <v>0</v>
      </c>
      <c r="BH233" s="264">
        <f>IF(N233="sníž. přenesená",J233,0)</f>
        <v>0</v>
      </c>
      <c r="BI233" s="264">
        <f>IF(N233="nulová",J233,0)</f>
        <v>0</v>
      </c>
      <c r="BJ233" s="18" t="s">
        <v>86</v>
      </c>
      <c r="BK233" s="264">
        <f>ROUND(I233*H233,2)</f>
        <v>0</v>
      </c>
      <c r="BL233" s="18" t="s">
        <v>147</v>
      </c>
      <c r="BM233" s="263" t="s">
        <v>308</v>
      </c>
    </row>
    <row r="234" s="14" customFormat="1">
      <c r="A234" s="14"/>
      <c r="B234" s="276"/>
      <c r="C234" s="277"/>
      <c r="D234" s="267" t="s">
        <v>149</v>
      </c>
      <c r="E234" s="278" t="s">
        <v>1</v>
      </c>
      <c r="F234" s="279" t="s">
        <v>309</v>
      </c>
      <c r="G234" s="277"/>
      <c r="H234" s="280">
        <v>98</v>
      </c>
      <c r="I234" s="281"/>
      <c r="J234" s="277"/>
      <c r="K234" s="277"/>
      <c r="L234" s="282"/>
      <c r="M234" s="283"/>
      <c r="N234" s="284"/>
      <c r="O234" s="284"/>
      <c r="P234" s="284"/>
      <c r="Q234" s="284"/>
      <c r="R234" s="284"/>
      <c r="S234" s="284"/>
      <c r="T234" s="285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86" t="s">
        <v>149</v>
      </c>
      <c r="AU234" s="286" t="s">
        <v>88</v>
      </c>
      <c r="AV234" s="14" t="s">
        <v>88</v>
      </c>
      <c r="AW234" s="14" t="s">
        <v>34</v>
      </c>
      <c r="AX234" s="14" t="s">
        <v>86</v>
      </c>
      <c r="AY234" s="286" t="s">
        <v>141</v>
      </c>
    </row>
    <row r="235" s="12" customFormat="1" ht="22.8" customHeight="1">
      <c r="A235" s="12"/>
      <c r="B235" s="235"/>
      <c r="C235" s="236"/>
      <c r="D235" s="237" t="s">
        <v>77</v>
      </c>
      <c r="E235" s="249" t="s">
        <v>310</v>
      </c>
      <c r="F235" s="249" t="s">
        <v>311</v>
      </c>
      <c r="G235" s="236"/>
      <c r="H235" s="236"/>
      <c r="I235" s="239"/>
      <c r="J235" s="250">
        <f>BK235</f>
        <v>0</v>
      </c>
      <c r="K235" s="236"/>
      <c r="L235" s="241"/>
      <c r="M235" s="242"/>
      <c r="N235" s="243"/>
      <c r="O235" s="243"/>
      <c r="P235" s="244">
        <f>SUM(P236:P245)</f>
        <v>0</v>
      </c>
      <c r="Q235" s="243"/>
      <c r="R235" s="244">
        <f>SUM(R236:R245)</f>
        <v>0</v>
      </c>
      <c r="S235" s="243"/>
      <c r="T235" s="245">
        <f>SUM(T236:T245)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46" t="s">
        <v>86</v>
      </c>
      <c r="AT235" s="247" t="s">
        <v>77</v>
      </c>
      <c r="AU235" s="247" t="s">
        <v>86</v>
      </c>
      <c r="AY235" s="246" t="s">
        <v>141</v>
      </c>
      <c r="BK235" s="248">
        <f>SUM(BK236:BK245)</f>
        <v>0</v>
      </c>
    </row>
    <row r="236" s="2" customFormat="1" ht="24" customHeight="1">
      <c r="A236" s="39"/>
      <c r="B236" s="40"/>
      <c r="C236" s="251" t="s">
        <v>312</v>
      </c>
      <c r="D236" s="251" t="s">
        <v>143</v>
      </c>
      <c r="E236" s="252" t="s">
        <v>313</v>
      </c>
      <c r="F236" s="253" t="s">
        <v>314</v>
      </c>
      <c r="G236" s="254" t="s">
        <v>186</v>
      </c>
      <c r="H236" s="255">
        <v>2.194</v>
      </c>
      <c r="I236" s="256"/>
      <c r="J236" s="257">
        <f>ROUND(I236*H236,2)</f>
        <v>0</v>
      </c>
      <c r="K236" s="258"/>
      <c r="L236" s="45"/>
      <c r="M236" s="259" t="s">
        <v>1</v>
      </c>
      <c r="N236" s="260" t="s">
        <v>43</v>
      </c>
      <c r="O236" s="92"/>
      <c r="P236" s="261">
        <f>O236*H236</f>
        <v>0</v>
      </c>
      <c r="Q236" s="261">
        <v>0</v>
      </c>
      <c r="R236" s="261">
        <f>Q236*H236</f>
        <v>0</v>
      </c>
      <c r="S236" s="261">
        <v>0</v>
      </c>
      <c r="T236" s="262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63" t="s">
        <v>147</v>
      </c>
      <c r="AT236" s="263" t="s">
        <v>143</v>
      </c>
      <c r="AU236" s="263" t="s">
        <v>88</v>
      </c>
      <c r="AY236" s="18" t="s">
        <v>141</v>
      </c>
      <c r="BE236" s="264">
        <f>IF(N236="základní",J236,0)</f>
        <v>0</v>
      </c>
      <c r="BF236" s="264">
        <f>IF(N236="snížená",J236,0)</f>
        <v>0</v>
      </c>
      <c r="BG236" s="264">
        <f>IF(N236="zákl. přenesená",J236,0)</f>
        <v>0</v>
      </c>
      <c r="BH236" s="264">
        <f>IF(N236="sníž. přenesená",J236,0)</f>
        <v>0</v>
      </c>
      <c r="BI236" s="264">
        <f>IF(N236="nulová",J236,0)</f>
        <v>0</v>
      </c>
      <c r="BJ236" s="18" t="s">
        <v>86</v>
      </c>
      <c r="BK236" s="264">
        <f>ROUND(I236*H236,2)</f>
        <v>0</v>
      </c>
      <c r="BL236" s="18" t="s">
        <v>147</v>
      </c>
      <c r="BM236" s="263" t="s">
        <v>315</v>
      </c>
    </row>
    <row r="237" s="2" customFormat="1" ht="24" customHeight="1">
      <c r="A237" s="39"/>
      <c r="B237" s="40"/>
      <c r="C237" s="251" t="s">
        <v>316</v>
      </c>
      <c r="D237" s="251" t="s">
        <v>143</v>
      </c>
      <c r="E237" s="252" t="s">
        <v>317</v>
      </c>
      <c r="F237" s="253" t="s">
        <v>318</v>
      </c>
      <c r="G237" s="254" t="s">
        <v>186</v>
      </c>
      <c r="H237" s="255">
        <v>43.880000000000003</v>
      </c>
      <c r="I237" s="256"/>
      <c r="J237" s="257">
        <f>ROUND(I237*H237,2)</f>
        <v>0</v>
      </c>
      <c r="K237" s="258"/>
      <c r="L237" s="45"/>
      <c r="M237" s="259" t="s">
        <v>1</v>
      </c>
      <c r="N237" s="260" t="s">
        <v>43</v>
      </c>
      <c r="O237" s="92"/>
      <c r="P237" s="261">
        <f>O237*H237</f>
        <v>0</v>
      </c>
      <c r="Q237" s="261">
        <v>0</v>
      </c>
      <c r="R237" s="261">
        <f>Q237*H237</f>
        <v>0</v>
      </c>
      <c r="S237" s="261">
        <v>0</v>
      </c>
      <c r="T237" s="262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63" t="s">
        <v>147</v>
      </c>
      <c r="AT237" s="263" t="s">
        <v>143</v>
      </c>
      <c r="AU237" s="263" t="s">
        <v>88</v>
      </c>
      <c r="AY237" s="18" t="s">
        <v>141</v>
      </c>
      <c r="BE237" s="264">
        <f>IF(N237="základní",J237,0)</f>
        <v>0</v>
      </c>
      <c r="BF237" s="264">
        <f>IF(N237="snížená",J237,0)</f>
        <v>0</v>
      </c>
      <c r="BG237" s="264">
        <f>IF(N237="zákl. přenesená",J237,0)</f>
        <v>0</v>
      </c>
      <c r="BH237" s="264">
        <f>IF(N237="sníž. přenesená",J237,0)</f>
        <v>0</v>
      </c>
      <c r="BI237" s="264">
        <f>IF(N237="nulová",J237,0)</f>
        <v>0</v>
      </c>
      <c r="BJ237" s="18" t="s">
        <v>86</v>
      </c>
      <c r="BK237" s="264">
        <f>ROUND(I237*H237,2)</f>
        <v>0</v>
      </c>
      <c r="BL237" s="18" t="s">
        <v>147</v>
      </c>
      <c r="BM237" s="263" t="s">
        <v>319</v>
      </c>
    </row>
    <row r="238" s="14" customFormat="1">
      <c r="A238" s="14"/>
      <c r="B238" s="276"/>
      <c r="C238" s="277"/>
      <c r="D238" s="267" t="s">
        <v>149</v>
      </c>
      <c r="E238" s="278" t="s">
        <v>1</v>
      </c>
      <c r="F238" s="279" t="s">
        <v>320</v>
      </c>
      <c r="G238" s="277"/>
      <c r="H238" s="280">
        <v>43.880000000000003</v>
      </c>
      <c r="I238" s="281"/>
      <c r="J238" s="277"/>
      <c r="K238" s="277"/>
      <c r="L238" s="282"/>
      <c r="M238" s="283"/>
      <c r="N238" s="284"/>
      <c r="O238" s="284"/>
      <c r="P238" s="284"/>
      <c r="Q238" s="284"/>
      <c r="R238" s="284"/>
      <c r="S238" s="284"/>
      <c r="T238" s="285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86" t="s">
        <v>149</v>
      </c>
      <c r="AU238" s="286" t="s">
        <v>88</v>
      </c>
      <c r="AV238" s="14" t="s">
        <v>88</v>
      </c>
      <c r="AW238" s="14" t="s">
        <v>34</v>
      </c>
      <c r="AX238" s="14" t="s">
        <v>86</v>
      </c>
      <c r="AY238" s="286" t="s">
        <v>141</v>
      </c>
    </row>
    <row r="239" s="2" customFormat="1" ht="24" customHeight="1">
      <c r="A239" s="39"/>
      <c r="B239" s="40"/>
      <c r="C239" s="251" t="s">
        <v>321</v>
      </c>
      <c r="D239" s="251" t="s">
        <v>143</v>
      </c>
      <c r="E239" s="252" t="s">
        <v>322</v>
      </c>
      <c r="F239" s="253" t="s">
        <v>323</v>
      </c>
      <c r="G239" s="254" t="s">
        <v>186</v>
      </c>
      <c r="H239" s="255">
        <v>2.194</v>
      </c>
      <c r="I239" s="256"/>
      <c r="J239" s="257">
        <f>ROUND(I239*H239,2)</f>
        <v>0</v>
      </c>
      <c r="K239" s="258"/>
      <c r="L239" s="45"/>
      <c r="M239" s="259" t="s">
        <v>1</v>
      </c>
      <c r="N239" s="260" t="s">
        <v>43</v>
      </c>
      <c r="O239" s="92"/>
      <c r="P239" s="261">
        <f>O239*H239</f>
        <v>0</v>
      </c>
      <c r="Q239" s="261">
        <v>0</v>
      </c>
      <c r="R239" s="261">
        <f>Q239*H239</f>
        <v>0</v>
      </c>
      <c r="S239" s="261">
        <v>0</v>
      </c>
      <c r="T239" s="262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63" t="s">
        <v>147</v>
      </c>
      <c r="AT239" s="263" t="s">
        <v>143</v>
      </c>
      <c r="AU239" s="263" t="s">
        <v>88</v>
      </c>
      <c r="AY239" s="18" t="s">
        <v>141</v>
      </c>
      <c r="BE239" s="264">
        <f>IF(N239="základní",J239,0)</f>
        <v>0</v>
      </c>
      <c r="BF239" s="264">
        <f>IF(N239="snížená",J239,0)</f>
        <v>0</v>
      </c>
      <c r="BG239" s="264">
        <f>IF(N239="zákl. přenesená",J239,0)</f>
        <v>0</v>
      </c>
      <c r="BH239" s="264">
        <f>IF(N239="sníž. přenesená",J239,0)</f>
        <v>0</v>
      </c>
      <c r="BI239" s="264">
        <f>IF(N239="nulová",J239,0)</f>
        <v>0</v>
      </c>
      <c r="BJ239" s="18" t="s">
        <v>86</v>
      </c>
      <c r="BK239" s="264">
        <f>ROUND(I239*H239,2)</f>
        <v>0</v>
      </c>
      <c r="BL239" s="18" t="s">
        <v>147</v>
      </c>
      <c r="BM239" s="263" t="s">
        <v>324</v>
      </c>
    </row>
    <row r="240" s="2" customFormat="1" ht="24" customHeight="1">
      <c r="A240" s="39"/>
      <c r="B240" s="40"/>
      <c r="C240" s="251" t="s">
        <v>325</v>
      </c>
      <c r="D240" s="251" t="s">
        <v>143</v>
      </c>
      <c r="E240" s="252" t="s">
        <v>326</v>
      </c>
      <c r="F240" s="253" t="s">
        <v>327</v>
      </c>
      <c r="G240" s="254" t="s">
        <v>186</v>
      </c>
      <c r="H240" s="255">
        <v>19.745999999999999</v>
      </c>
      <c r="I240" s="256"/>
      <c r="J240" s="257">
        <f>ROUND(I240*H240,2)</f>
        <v>0</v>
      </c>
      <c r="K240" s="258"/>
      <c r="L240" s="45"/>
      <c r="M240" s="259" t="s">
        <v>1</v>
      </c>
      <c r="N240" s="260" t="s">
        <v>43</v>
      </c>
      <c r="O240" s="92"/>
      <c r="P240" s="261">
        <f>O240*H240</f>
        <v>0</v>
      </c>
      <c r="Q240" s="261">
        <v>0</v>
      </c>
      <c r="R240" s="261">
        <f>Q240*H240</f>
        <v>0</v>
      </c>
      <c r="S240" s="261">
        <v>0</v>
      </c>
      <c r="T240" s="262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63" t="s">
        <v>147</v>
      </c>
      <c r="AT240" s="263" t="s">
        <v>143</v>
      </c>
      <c r="AU240" s="263" t="s">
        <v>88</v>
      </c>
      <c r="AY240" s="18" t="s">
        <v>141</v>
      </c>
      <c r="BE240" s="264">
        <f>IF(N240="základní",J240,0)</f>
        <v>0</v>
      </c>
      <c r="BF240" s="264">
        <f>IF(N240="snížená",J240,0)</f>
        <v>0</v>
      </c>
      <c r="BG240" s="264">
        <f>IF(N240="zákl. přenesená",J240,0)</f>
        <v>0</v>
      </c>
      <c r="BH240" s="264">
        <f>IF(N240="sníž. přenesená",J240,0)</f>
        <v>0</v>
      </c>
      <c r="BI240" s="264">
        <f>IF(N240="nulová",J240,0)</f>
        <v>0</v>
      </c>
      <c r="BJ240" s="18" t="s">
        <v>86</v>
      </c>
      <c r="BK240" s="264">
        <f>ROUND(I240*H240,2)</f>
        <v>0</v>
      </c>
      <c r="BL240" s="18" t="s">
        <v>147</v>
      </c>
      <c r="BM240" s="263" t="s">
        <v>328</v>
      </c>
    </row>
    <row r="241" s="14" customFormat="1">
      <c r="A241" s="14"/>
      <c r="B241" s="276"/>
      <c r="C241" s="277"/>
      <c r="D241" s="267" t="s">
        <v>149</v>
      </c>
      <c r="E241" s="278" t="s">
        <v>1</v>
      </c>
      <c r="F241" s="279" t="s">
        <v>329</v>
      </c>
      <c r="G241" s="277"/>
      <c r="H241" s="280">
        <v>19.745999999999999</v>
      </c>
      <c r="I241" s="281"/>
      <c r="J241" s="277"/>
      <c r="K241" s="277"/>
      <c r="L241" s="282"/>
      <c r="M241" s="283"/>
      <c r="N241" s="284"/>
      <c r="O241" s="284"/>
      <c r="P241" s="284"/>
      <c r="Q241" s="284"/>
      <c r="R241" s="284"/>
      <c r="S241" s="284"/>
      <c r="T241" s="285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86" t="s">
        <v>149</v>
      </c>
      <c r="AU241" s="286" t="s">
        <v>88</v>
      </c>
      <c r="AV241" s="14" t="s">
        <v>88</v>
      </c>
      <c r="AW241" s="14" t="s">
        <v>34</v>
      </c>
      <c r="AX241" s="14" t="s">
        <v>86</v>
      </c>
      <c r="AY241" s="286" t="s">
        <v>141</v>
      </c>
    </row>
    <row r="242" s="2" customFormat="1" ht="36" customHeight="1">
      <c r="A242" s="39"/>
      <c r="B242" s="40"/>
      <c r="C242" s="251" t="s">
        <v>330</v>
      </c>
      <c r="D242" s="251" t="s">
        <v>143</v>
      </c>
      <c r="E242" s="252" t="s">
        <v>331</v>
      </c>
      <c r="F242" s="253" t="s">
        <v>332</v>
      </c>
      <c r="G242" s="254" t="s">
        <v>186</v>
      </c>
      <c r="H242" s="255">
        <v>0.94799999999999995</v>
      </c>
      <c r="I242" s="256"/>
      <c r="J242" s="257">
        <f>ROUND(I242*H242,2)</f>
        <v>0</v>
      </c>
      <c r="K242" s="258"/>
      <c r="L242" s="45"/>
      <c r="M242" s="259" t="s">
        <v>1</v>
      </c>
      <c r="N242" s="260" t="s">
        <v>43</v>
      </c>
      <c r="O242" s="92"/>
      <c r="P242" s="261">
        <f>O242*H242</f>
        <v>0</v>
      </c>
      <c r="Q242" s="261">
        <v>0</v>
      </c>
      <c r="R242" s="261">
        <f>Q242*H242</f>
        <v>0</v>
      </c>
      <c r="S242" s="261">
        <v>0</v>
      </c>
      <c r="T242" s="262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63" t="s">
        <v>147</v>
      </c>
      <c r="AT242" s="263" t="s">
        <v>143</v>
      </c>
      <c r="AU242" s="263" t="s">
        <v>88</v>
      </c>
      <c r="AY242" s="18" t="s">
        <v>141</v>
      </c>
      <c r="BE242" s="264">
        <f>IF(N242="základní",J242,0)</f>
        <v>0</v>
      </c>
      <c r="BF242" s="264">
        <f>IF(N242="snížená",J242,0)</f>
        <v>0</v>
      </c>
      <c r="BG242" s="264">
        <f>IF(N242="zákl. přenesená",J242,0)</f>
        <v>0</v>
      </c>
      <c r="BH242" s="264">
        <f>IF(N242="sníž. přenesená",J242,0)</f>
        <v>0</v>
      </c>
      <c r="BI242" s="264">
        <f>IF(N242="nulová",J242,0)</f>
        <v>0</v>
      </c>
      <c r="BJ242" s="18" t="s">
        <v>86</v>
      </c>
      <c r="BK242" s="264">
        <f>ROUND(I242*H242,2)</f>
        <v>0</v>
      </c>
      <c r="BL242" s="18" t="s">
        <v>147</v>
      </c>
      <c r="BM242" s="263" t="s">
        <v>333</v>
      </c>
    </row>
    <row r="243" s="14" customFormat="1">
      <c r="A243" s="14"/>
      <c r="B243" s="276"/>
      <c r="C243" s="277"/>
      <c r="D243" s="267" t="s">
        <v>149</v>
      </c>
      <c r="E243" s="278" t="s">
        <v>1</v>
      </c>
      <c r="F243" s="279" t="s">
        <v>334</v>
      </c>
      <c r="G243" s="277"/>
      <c r="H243" s="280">
        <v>0.94799999999999995</v>
      </c>
      <c r="I243" s="281"/>
      <c r="J243" s="277"/>
      <c r="K243" s="277"/>
      <c r="L243" s="282"/>
      <c r="M243" s="283"/>
      <c r="N243" s="284"/>
      <c r="O243" s="284"/>
      <c r="P243" s="284"/>
      <c r="Q243" s="284"/>
      <c r="R243" s="284"/>
      <c r="S243" s="284"/>
      <c r="T243" s="285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86" t="s">
        <v>149</v>
      </c>
      <c r="AU243" s="286" t="s">
        <v>88</v>
      </c>
      <c r="AV243" s="14" t="s">
        <v>88</v>
      </c>
      <c r="AW243" s="14" t="s">
        <v>34</v>
      </c>
      <c r="AX243" s="14" t="s">
        <v>86</v>
      </c>
      <c r="AY243" s="286" t="s">
        <v>141</v>
      </c>
    </row>
    <row r="244" s="2" customFormat="1" ht="24" customHeight="1">
      <c r="A244" s="39"/>
      <c r="B244" s="40"/>
      <c r="C244" s="251" t="s">
        <v>335</v>
      </c>
      <c r="D244" s="251" t="s">
        <v>143</v>
      </c>
      <c r="E244" s="252" t="s">
        <v>336</v>
      </c>
      <c r="F244" s="253" t="s">
        <v>337</v>
      </c>
      <c r="G244" s="254" t="s">
        <v>186</v>
      </c>
      <c r="H244" s="255">
        <v>1.246</v>
      </c>
      <c r="I244" s="256"/>
      <c r="J244" s="257">
        <f>ROUND(I244*H244,2)</f>
        <v>0</v>
      </c>
      <c r="K244" s="258"/>
      <c r="L244" s="45"/>
      <c r="M244" s="259" t="s">
        <v>1</v>
      </c>
      <c r="N244" s="260" t="s">
        <v>43</v>
      </c>
      <c r="O244" s="92"/>
      <c r="P244" s="261">
        <f>O244*H244</f>
        <v>0</v>
      </c>
      <c r="Q244" s="261">
        <v>0</v>
      </c>
      <c r="R244" s="261">
        <f>Q244*H244</f>
        <v>0</v>
      </c>
      <c r="S244" s="261">
        <v>0</v>
      </c>
      <c r="T244" s="262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63" t="s">
        <v>147</v>
      </c>
      <c r="AT244" s="263" t="s">
        <v>143</v>
      </c>
      <c r="AU244" s="263" t="s">
        <v>88</v>
      </c>
      <c r="AY244" s="18" t="s">
        <v>141</v>
      </c>
      <c r="BE244" s="264">
        <f>IF(N244="základní",J244,0)</f>
        <v>0</v>
      </c>
      <c r="BF244" s="264">
        <f>IF(N244="snížená",J244,0)</f>
        <v>0</v>
      </c>
      <c r="BG244" s="264">
        <f>IF(N244="zákl. přenesená",J244,0)</f>
        <v>0</v>
      </c>
      <c r="BH244" s="264">
        <f>IF(N244="sníž. přenesená",J244,0)</f>
        <v>0</v>
      </c>
      <c r="BI244" s="264">
        <f>IF(N244="nulová",J244,0)</f>
        <v>0</v>
      </c>
      <c r="BJ244" s="18" t="s">
        <v>86</v>
      </c>
      <c r="BK244" s="264">
        <f>ROUND(I244*H244,2)</f>
        <v>0</v>
      </c>
      <c r="BL244" s="18" t="s">
        <v>147</v>
      </c>
      <c r="BM244" s="263" t="s">
        <v>338</v>
      </c>
    </row>
    <row r="245" s="14" customFormat="1">
      <c r="A245" s="14"/>
      <c r="B245" s="276"/>
      <c r="C245" s="277"/>
      <c r="D245" s="267" t="s">
        <v>149</v>
      </c>
      <c r="E245" s="278" t="s">
        <v>1</v>
      </c>
      <c r="F245" s="279" t="s">
        <v>339</v>
      </c>
      <c r="G245" s="277"/>
      <c r="H245" s="280">
        <v>1.246</v>
      </c>
      <c r="I245" s="281"/>
      <c r="J245" s="277"/>
      <c r="K245" s="277"/>
      <c r="L245" s="282"/>
      <c r="M245" s="283"/>
      <c r="N245" s="284"/>
      <c r="O245" s="284"/>
      <c r="P245" s="284"/>
      <c r="Q245" s="284"/>
      <c r="R245" s="284"/>
      <c r="S245" s="284"/>
      <c r="T245" s="285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86" t="s">
        <v>149</v>
      </c>
      <c r="AU245" s="286" t="s">
        <v>88</v>
      </c>
      <c r="AV245" s="14" t="s">
        <v>88</v>
      </c>
      <c r="AW245" s="14" t="s">
        <v>34</v>
      </c>
      <c r="AX245" s="14" t="s">
        <v>86</v>
      </c>
      <c r="AY245" s="286" t="s">
        <v>141</v>
      </c>
    </row>
    <row r="246" s="12" customFormat="1" ht="22.8" customHeight="1">
      <c r="A246" s="12"/>
      <c r="B246" s="235"/>
      <c r="C246" s="236"/>
      <c r="D246" s="237" t="s">
        <v>77</v>
      </c>
      <c r="E246" s="249" t="s">
        <v>340</v>
      </c>
      <c r="F246" s="249" t="s">
        <v>341</v>
      </c>
      <c r="G246" s="236"/>
      <c r="H246" s="236"/>
      <c r="I246" s="239"/>
      <c r="J246" s="250">
        <f>BK246</f>
        <v>0</v>
      </c>
      <c r="K246" s="236"/>
      <c r="L246" s="241"/>
      <c r="M246" s="242"/>
      <c r="N246" s="243"/>
      <c r="O246" s="243"/>
      <c r="P246" s="244">
        <f>SUM(P247:P249)</f>
        <v>0</v>
      </c>
      <c r="Q246" s="243"/>
      <c r="R246" s="244">
        <f>SUM(R247:R249)</f>
        <v>0</v>
      </c>
      <c r="S246" s="243"/>
      <c r="T246" s="245">
        <f>SUM(T247:T249)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46" t="s">
        <v>86</v>
      </c>
      <c r="AT246" s="247" t="s">
        <v>77</v>
      </c>
      <c r="AU246" s="247" t="s">
        <v>86</v>
      </c>
      <c r="AY246" s="246" t="s">
        <v>141</v>
      </c>
      <c r="BK246" s="248">
        <f>SUM(BK247:BK249)</f>
        <v>0</v>
      </c>
    </row>
    <row r="247" s="2" customFormat="1" ht="16.5" customHeight="1">
      <c r="A247" s="39"/>
      <c r="B247" s="40"/>
      <c r="C247" s="251" t="s">
        <v>342</v>
      </c>
      <c r="D247" s="251" t="s">
        <v>143</v>
      </c>
      <c r="E247" s="252" t="s">
        <v>343</v>
      </c>
      <c r="F247" s="253" t="s">
        <v>344</v>
      </c>
      <c r="G247" s="254" t="s">
        <v>186</v>
      </c>
      <c r="H247" s="255">
        <v>10.798</v>
      </c>
      <c r="I247" s="256"/>
      <c r="J247" s="257">
        <f>ROUND(I247*H247,2)</f>
        <v>0</v>
      </c>
      <c r="K247" s="258"/>
      <c r="L247" s="45"/>
      <c r="M247" s="259" t="s">
        <v>1</v>
      </c>
      <c r="N247" s="260" t="s">
        <v>43</v>
      </c>
      <c r="O247" s="92"/>
      <c r="P247" s="261">
        <f>O247*H247</f>
        <v>0</v>
      </c>
      <c r="Q247" s="261">
        <v>0</v>
      </c>
      <c r="R247" s="261">
        <f>Q247*H247</f>
        <v>0</v>
      </c>
      <c r="S247" s="261">
        <v>0</v>
      </c>
      <c r="T247" s="262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63" t="s">
        <v>147</v>
      </c>
      <c r="AT247" s="263" t="s">
        <v>143</v>
      </c>
      <c r="AU247" s="263" t="s">
        <v>88</v>
      </c>
      <c r="AY247" s="18" t="s">
        <v>141</v>
      </c>
      <c r="BE247" s="264">
        <f>IF(N247="základní",J247,0)</f>
        <v>0</v>
      </c>
      <c r="BF247" s="264">
        <f>IF(N247="snížená",J247,0)</f>
        <v>0</v>
      </c>
      <c r="BG247" s="264">
        <f>IF(N247="zákl. přenesená",J247,0)</f>
        <v>0</v>
      </c>
      <c r="BH247" s="264">
        <f>IF(N247="sníž. přenesená",J247,0)</f>
        <v>0</v>
      </c>
      <c r="BI247" s="264">
        <f>IF(N247="nulová",J247,0)</f>
        <v>0</v>
      </c>
      <c r="BJ247" s="18" t="s">
        <v>86</v>
      </c>
      <c r="BK247" s="264">
        <f>ROUND(I247*H247,2)</f>
        <v>0</v>
      </c>
      <c r="BL247" s="18" t="s">
        <v>147</v>
      </c>
      <c r="BM247" s="263" t="s">
        <v>345</v>
      </c>
    </row>
    <row r="248" s="2" customFormat="1" ht="24" customHeight="1">
      <c r="A248" s="39"/>
      <c r="B248" s="40"/>
      <c r="C248" s="251" t="s">
        <v>346</v>
      </c>
      <c r="D248" s="251" t="s">
        <v>143</v>
      </c>
      <c r="E248" s="252" t="s">
        <v>347</v>
      </c>
      <c r="F248" s="253" t="s">
        <v>348</v>
      </c>
      <c r="G248" s="254" t="s">
        <v>186</v>
      </c>
      <c r="H248" s="255">
        <v>21.596</v>
      </c>
      <c r="I248" s="256"/>
      <c r="J248" s="257">
        <f>ROUND(I248*H248,2)</f>
        <v>0</v>
      </c>
      <c r="K248" s="258"/>
      <c r="L248" s="45"/>
      <c r="M248" s="259" t="s">
        <v>1</v>
      </c>
      <c r="N248" s="260" t="s">
        <v>43</v>
      </c>
      <c r="O248" s="92"/>
      <c r="P248" s="261">
        <f>O248*H248</f>
        <v>0</v>
      </c>
      <c r="Q248" s="261">
        <v>0</v>
      </c>
      <c r="R248" s="261">
        <f>Q248*H248</f>
        <v>0</v>
      </c>
      <c r="S248" s="261">
        <v>0</v>
      </c>
      <c r="T248" s="262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63" t="s">
        <v>147</v>
      </c>
      <c r="AT248" s="263" t="s">
        <v>143</v>
      </c>
      <c r="AU248" s="263" t="s">
        <v>88</v>
      </c>
      <c r="AY248" s="18" t="s">
        <v>141</v>
      </c>
      <c r="BE248" s="264">
        <f>IF(N248="základní",J248,0)</f>
        <v>0</v>
      </c>
      <c r="BF248" s="264">
        <f>IF(N248="snížená",J248,0)</f>
        <v>0</v>
      </c>
      <c r="BG248" s="264">
        <f>IF(N248="zákl. přenesená",J248,0)</f>
        <v>0</v>
      </c>
      <c r="BH248" s="264">
        <f>IF(N248="sníž. přenesená",J248,0)</f>
        <v>0</v>
      </c>
      <c r="BI248" s="264">
        <f>IF(N248="nulová",J248,0)</f>
        <v>0</v>
      </c>
      <c r="BJ248" s="18" t="s">
        <v>86</v>
      </c>
      <c r="BK248" s="264">
        <f>ROUND(I248*H248,2)</f>
        <v>0</v>
      </c>
      <c r="BL248" s="18" t="s">
        <v>147</v>
      </c>
      <c r="BM248" s="263" t="s">
        <v>349</v>
      </c>
    </row>
    <row r="249" s="14" customFormat="1">
      <c r="A249" s="14"/>
      <c r="B249" s="276"/>
      <c r="C249" s="277"/>
      <c r="D249" s="267" t="s">
        <v>149</v>
      </c>
      <c r="E249" s="277"/>
      <c r="F249" s="279" t="s">
        <v>350</v>
      </c>
      <c r="G249" s="277"/>
      <c r="H249" s="280">
        <v>21.596</v>
      </c>
      <c r="I249" s="281"/>
      <c r="J249" s="277"/>
      <c r="K249" s="277"/>
      <c r="L249" s="282"/>
      <c r="M249" s="283"/>
      <c r="N249" s="284"/>
      <c r="O249" s="284"/>
      <c r="P249" s="284"/>
      <c r="Q249" s="284"/>
      <c r="R249" s="284"/>
      <c r="S249" s="284"/>
      <c r="T249" s="285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86" t="s">
        <v>149</v>
      </c>
      <c r="AU249" s="286" t="s">
        <v>88</v>
      </c>
      <c r="AV249" s="14" t="s">
        <v>88</v>
      </c>
      <c r="AW249" s="14" t="s">
        <v>4</v>
      </c>
      <c r="AX249" s="14" t="s">
        <v>86</v>
      </c>
      <c r="AY249" s="286" t="s">
        <v>141</v>
      </c>
    </row>
    <row r="250" s="12" customFormat="1" ht="25.92" customHeight="1">
      <c r="A250" s="12"/>
      <c r="B250" s="235"/>
      <c r="C250" s="236"/>
      <c r="D250" s="237" t="s">
        <v>77</v>
      </c>
      <c r="E250" s="238" t="s">
        <v>351</v>
      </c>
      <c r="F250" s="238" t="s">
        <v>352</v>
      </c>
      <c r="G250" s="236"/>
      <c r="H250" s="236"/>
      <c r="I250" s="239"/>
      <c r="J250" s="240">
        <f>BK250</f>
        <v>0</v>
      </c>
      <c r="K250" s="236"/>
      <c r="L250" s="241"/>
      <c r="M250" s="242"/>
      <c r="N250" s="243"/>
      <c r="O250" s="243"/>
      <c r="P250" s="244">
        <f>P251+P258+P270</f>
        <v>0</v>
      </c>
      <c r="Q250" s="243"/>
      <c r="R250" s="244">
        <f>R251+R258+R270</f>
        <v>80.886240760000021</v>
      </c>
      <c r="S250" s="243"/>
      <c r="T250" s="245">
        <f>T251+T258+T270</f>
        <v>1.4213180000000001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46" t="s">
        <v>88</v>
      </c>
      <c r="AT250" s="247" t="s">
        <v>77</v>
      </c>
      <c r="AU250" s="247" t="s">
        <v>78</v>
      </c>
      <c r="AY250" s="246" t="s">
        <v>141</v>
      </c>
      <c r="BK250" s="248">
        <f>BK251+BK258+BK270</f>
        <v>0</v>
      </c>
    </row>
    <row r="251" s="12" customFormat="1" ht="22.8" customHeight="1">
      <c r="A251" s="12"/>
      <c r="B251" s="235"/>
      <c r="C251" s="236"/>
      <c r="D251" s="237" t="s">
        <v>77</v>
      </c>
      <c r="E251" s="249" t="s">
        <v>353</v>
      </c>
      <c r="F251" s="249" t="s">
        <v>354</v>
      </c>
      <c r="G251" s="236"/>
      <c r="H251" s="236"/>
      <c r="I251" s="239"/>
      <c r="J251" s="250">
        <f>BK251</f>
        <v>0</v>
      </c>
      <c r="K251" s="236"/>
      <c r="L251" s="241"/>
      <c r="M251" s="242"/>
      <c r="N251" s="243"/>
      <c r="O251" s="243"/>
      <c r="P251" s="244">
        <f>SUM(P252:P257)</f>
        <v>0</v>
      </c>
      <c r="Q251" s="243"/>
      <c r="R251" s="244">
        <f>SUM(R252:R257)</f>
        <v>0.00092800000000000011</v>
      </c>
      <c r="S251" s="243"/>
      <c r="T251" s="245">
        <f>SUM(T252:T257)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46" t="s">
        <v>88</v>
      </c>
      <c r="AT251" s="247" t="s">
        <v>77</v>
      </c>
      <c r="AU251" s="247" t="s">
        <v>86</v>
      </c>
      <c r="AY251" s="246" t="s">
        <v>141</v>
      </c>
      <c r="BK251" s="248">
        <f>SUM(BK252:BK257)</f>
        <v>0</v>
      </c>
    </row>
    <row r="252" s="2" customFormat="1" ht="24" customHeight="1">
      <c r="A252" s="39"/>
      <c r="B252" s="40"/>
      <c r="C252" s="251" t="s">
        <v>355</v>
      </c>
      <c r="D252" s="251" t="s">
        <v>143</v>
      </c>
      <c r="E252" s="252" t="s">
        <v>356</v>
      </c>
      <c r="F252" s="253" t="s">
        <v>357</v>
      </c>
      <c r="G252" s="254" t="s">
        <v>169</v>
      </c>
      <c r="H252" s="255">
        <v>2.754</v>
      </c>
      <c r="I252" s="256"/>
      <c r="J252" s="257">
        <f>ROUND(I252*H252,2)</f>
        <v>0</v>
      </c>
      <c r="K252" s="258"/>
      <c r="L252" s="45"/>
      <c r="M252" s="259" t="s">
        <v>1</v>
      </c>
      <c r="N252" s="260" t="s">
        <v>43</v>
      </c>
      <c r="O252" s="92"/>
      <c r="P252" s="261">
        <f>O252*H252</f>
        <v>0</v>
      </c>
      <c r="Q252" s="261">
        <v>0</v>
      </c>
      <c r="R252" s="261">
        <f>Q252*H252</f>
        <v>0</v>
      </c>
      <c r="S252" s="261">
        <v>0</v>
      </c>
      <c r="T252" s="262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63" t="s">
        <v>244</v>
      </c>
      <c r="AT252" s="263" t="s">
        <v>143</v>
      </c>
      <c r="AU252" s="263" t="s">
        <v>88</v>
      </c>
      <c r="AY252" s="18" t="s">
        <v>141</v>
      </c>
      <c r="BE252" s="264">
        <f>IF(N252="základní",J252,0)</f>
        <v>0</v>
      </c>
      <c r="BF252" s="264">
        <f>IF(N252="snížená",J252,0)</f>
        <v>0</v>
      </c>
      <c r="BG252" s="264">
        <f>IF(N252="zákl. přenesená",J252,0)</f>
        <v>0</v>
      </c>
      <c r="BH252" s="264">
        <f>IF(N252="sníž. přenesená",J252,0)</f>
        <v>0</v>
      </c>
      <c r="BI252" s="264">
        <f>IF(N252="nulová",J252,0)</f>
        <v>0</v>
      </c>
      <c r="BJ252" s="18" t="s">
        <v>86</v>
      </c>
      <c r="BK252" s="264">
        <f>ROUND(I252*H252,2)</f>
        <v>0</v>
      </c>
      <c r="BL252" s="18" t="s">
        <v>244</v>
      </c>
      <c r="BM252" s="263" t="s">
        <v>358</v>
      </c>
    </row>
    <row r="253" s="14" customFormat="1">
      <c r="A253" s="14"/>
      <c r="B253" s="276"/>
      <c r="C253" s="277"/>
      <c r="D253" s="267" t="s">
        <v>149</v>
      </c>
      <c r="E253" s="278" t="s">
        <v>1</v>
      </c>
      <c r="F253" s="279" t="s">
        <v>359</v>
      </c>
      <c r="G253" s="277"/>
      <c r="H253" s="280">
        <v>2.754</v>
      </c>
      <c r="I253" s="281"/>
      <c r="J253" s="277"/>
      <c r="K253" s="277"/>
      <c r="L253" s="282"/>
      <c r="M253" s="283"/>
      <c r="N253" s="284"/>
      <c r="O253" s="284"/>
      <c r="P253" s="284"/>
      <c r="Q253" s="284"/>
      <c r="R253" s="284"/>
      <c r="S253" s="284"/>
      <c r="T253" s="285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86" t="s">
        <v>149</v>
      </c>
      <c r="AU253" s="286" t="s">
        <v>88</v>
      </c>
      <c r="AV253" s="14" t="s">
        <v>88</v>
      </c>
      <c r="AW253" s="14" t="s">
        <v>34</v>
      </c>
      <c r="AX253" s="14" t="s">
        <v>86</v>
      </c>
      <c r="AY253" s="286" t="s">
        <v>141</v>
      </c>
    </row>
    <row r="254" s="2" customFormat="1" ht="24" customHeight="1">
      <c r="A254" s="39"/>
      <c r="B254" s="40"/>
      <c r="C254" s="298" t="s">
        <v>360</v>
      </c>
      <c r="D254" s="298" t="s">
        <v>158</v>
      </c>
      <c r="E254" s="299" t="s">
        <v>361</v>
      </c>
      <c r="F254" s="300" t="s">
        <v>362</v>
      </c>
      <c r="G254" s="301" t="s">
        <v>146</v>
      </c>
      <c r="H254" s="302">
        <v>0.029000000000000001</v>
      </c>
      <c r="I254" s="303"/>
      <c r="J254" s="304">
        <f>ROUND(I254*H254,2)</f>
        <v>0</v>
      </c>
      <c r="K254" s="305"/>
      <c r="L254" s="306"/>
      <c r="M254" s="307" t="s">
        <v>1</v>
      </c>
      <c r="N254" s="308" t="s">
        <v>43</v>
      </c>
      <c r="O254" s="92"/>
      <c r="P254" s="261">
        <f>O254*H254</f>
        <v>0</v>
      </c>
      <c r="Q254" s="261">
        <v>0.032000000000000001</v>
      </c>
      <c r="R254" s="261">
        <f>Q254*H254</f>
        <v>0.00092800000000000011</v>
      </c>
      <c r="S254" s="261">
        <v>0</v>
      </c>
      <c r="T254" s="262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63" t="s">
        <v>330</v>
      </c>
      <c r="AT254" s="263" t="s">
        <v>158</v>
      </c>
      <c r="AU254" s="263" t="s">
        <v>88</v>
      </c>
      <c r="AY254" s="18" t="s">
        <v>141</v>
      </c>
      <c r="BE254" s="264">
        <f>IF(N254="základní",J254,0)</f>
        <v>0</v>
      </c>
      <c r="BF254" s="264">
        <f>IF(N254="snížená",J254,0)</f>
        <v>0</v>
      </c>
      <c r="BG254" s="264">
        <f>IF(N254="zákl. přenesená",J254,0)</f>
        <v>0</v>
      </c>
      <c r="BH254" s="264">
        <f>IF(N254="sníž. přenesená",J254,0)</f>
        <v>0</v>
      </c>
      <c r="BI254" s="264">
        <f>IF(N254="nulová",J254,0)</f>
        <v>0</v>
      </c>
      <c r="BJ254" s="18" t="s">
        <v>86</v>
      </c>
      <c r="BK254" s="264">
        <f>ROUND(I254*H254,2)</f>
        <v>0</v>
      </c>
      <c r="BL254" s="18" t="s">
        <v>244</v>
      </c>
      <c r="BM254" s="263" t="s">
        <v>363</v>
      </c>
    </row>
    <row r="255" s="14" customFormat="1">
      <c r="A255" s="14"/>
      <c r="B255" s="276"/>
      <c r="C255" s="277"/>
      <c r="D255" s="267" t="s">
        <v>149</v>
      </c>
      <c r="E255" s="278" t="s">
        <v>1</v>
      </c>
      <c r="F255" s="279" t="s">
        <v>364</v>
      </c>
      <c r="G255" s="277"/>
      <c r="H255" s="280">
        <v>0.028000000000000001</v>
      </c>
      <c r="I255" s="281"/>
      <c r="J255" s="277"/>
      <c r="K255" s="277"/>
      <c r="L255" s="282"/>
      <c r="M255" s="283"/>
      <c r="N255" s="284"/>
      <c r="O255" s="284"/>
      <c r="P255" s="284"/>
      <c r="Q255" s="284"/>
      <c r="R255" s="284"/>
      <c r="S255" s="284"/>
      <c r="T255" s="285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86" t="s">
        <v>149</v>
      </c>
      <c r="AU255" s="286" t="s">
        <v>88</v>
      </c>
      <c r="AV255" s="14" t="s">
        <v>88</v>
      </c>
      <c r="AW255" s="14" t="s">
        <v>34</v>
      </c>
      <c r="AX255" s="14" t="s">
        <v>86</v>
      </c>
      <c r="AY255" s="286" t="s">
        <v>141</v>
      </c>
    </row>
    <row r="256" s="14" customFormat="1">
      <c r="A256" s="14"/>
      <c r="B256" s="276"/>
      <c r="C256" s="277"/>
      <c r="D256" s="267" t="s">
        <v>149</v>
      </c>
      <c r="E256" s="277"/>
      <c r="F256" s="279" t="s">
        <v>365</v>
      </c>
      <c r="G256" s="277"/>
      <c r="H256" s="280">
        <v>0.029000000000000001</v>
      </c>
      <c r="I256" s="281"/>
      <c r="J256" s="277"/>
      <c r="K256" s="277"/>
      <c r="L256" s="282"/>
      <c r="M256" s="283"/>
      <c r="N256" s="284"/>
      <c r="O256" s="284"/>
      <c r="P256" s="284"/>
      <c r="Q256" s="284"/>
      <c r="R256" s="284"/>
      <c r="S256" s="284"/>
      <c r="T256" s="28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86" t="s">
        <v>149</v>
      </c>
      <c r="AU256" s="286" t="s">
        <v>88</v>
      </c>
      <c r="AV256" s="14" t="s">
        <v>88</v>
      </c>
      <c r="AW256" s="14" t="s">
        <v>4</v>
      </c>
      <c r="AX256" s="14" t="s">
        <v>86</v>
      </c>
      <c r="AY256" s="286" t="s">
        <v>141</v>
      </c>
    </row>
    <row r="257" s="2" customFormat="1" ht="24" customHeight="1">
      <c r="A257" s="39"/>
      <c r="B257" s="40"/>
      <c r="C257" s="251" t="s">
        <v>366</v>
      </c>
      <c r="D257" s="251" t="s">
        <v>143</v>
      </c>
      <c r="E257" s="252" t="s">
        <v>367</v>
      </c>
      <c r="F257" s="253" t="s">
        <v>368</v>
      </c>
      <c r="G257" s="254" t="s">
        <v>369</v>
      </c>
      <c r="H257" s="309"/>
      <c r="I257" s="256"/>
      <c r="J257" s="257">
        <f>ROUND(I257*H257,2)</f>
        <v>0</v>
      </c>
      <c r="K257" s="258"/>
      <c r="L257" s="45"/>
      <c r="M257" s="259" t="s">
        <v>1</v>
      </c>
      <c r="N257" s="260" t="s">
        <v>43</v>
      </c>
      <c r="O257" s="92"/>
      <c r="P257" s="261">
        <f>O257*H257</f>
        <v>0</v>
      </c>
      <c r="Q257" s="261">
        <v>0</v>
      </c>
      <c r="R257" s="261">
        <f>Q257*H257</f>
        <v>0</v>
      </c>
      <c r="S257" s="261">
        <v>0</v>
      </c>
      <c r="T257" s="262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63" t="s">
        <v>244</v>
      </c>
      <c r="AT257" s="263" t="s">
        <v>143</v>
      </c>
      <c r="AU257" s="263" t="s">
        <v>88</v>
      </c>
      <c r="AY257" s="18" t="s">
        <v>141</v>
      </c>
      <c r="BE257" s="264">
        <f>IF(N257="základní",J257,0)</f>
        <v>0</v>
      </c>
      <c r="BF257" s="264">
        <f>IF(N257="snížená",J257,0)</f>
        <v>0</v>
      </c>
      <c r="BG257" s="264">
        <f>IF(N257="zákl. přenesená",J257,0)</f>
        <v>0</v>
      </c>
      <c r="BH257" s="264">
        <f>IF(N257="sníž. přenesená",J257,0)</f>
        <v>0</v>
      </c>
      <c r="BI257" s="264">
        <f>IF(N257="nulová",J257,0)</f>
        <v>0</v>
      </c>
      <c r="BJ257" s="18" t="s">
        <v>86</v>
      </c>
      <c r="BK257" s="264">
        <f>ROUND(I257*H257,2)</f>
        <v>0</v>
      </c>
      <c r="BL257" s="18" t="s">
        <v>244</v>
      </c>
      <c r="BM257" s="263" t="s">
        <v>370</v>
      </c>
    </row>
    <row r="258" s="12" customFormat="1" ht="22.8" customHeight="1">
      <c r="A258" s="12"/>
      <c r="B258" s="235"/>
      <c r="C258" s="236"/>
      <c r="D258" s="237" t="s">
        <v>77</v>
      </c>
      <c r="E258" s="249" t="s">
        <v>371</v>
      </c>
      <c r="F258" s="249" t="s">
        <v>372</v>
      </c>
      <c r="G258" s="236"/>
      <c r="H258" s="236"/>
      <c r="I258" s="239"/>
      <c r="J258" s="250">
        <f>BK258</f>
        <v>0</v>
      </c>
      <c r="K258" s="236"/>
      <c r="L258" s="241"/>
      <c r="M258" s="242"/>
      <c r="N258" s="243"/>
      <c r="O258" s="243"/>
      <c r="P258" s="244">
        <f>SUM(P259:P269)</f>
        <v>0</v>
      </c>
      <c r="Q258" s="243"/>
      <c r="R258" s="244">
        <f>SUM(R259:R269)</f>
        <v>0.01172576</v>
      </c>
      <c r="S258" s="243"/>
      <c r="T258" s="245">
        <f>SUM(T259:T269)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46" t="s">
        <v>88</v>
      </c>
      <c r="AT258" s="247" t="s">
        <v>77</v>
      </c>
      <c r="AU258" s="247" t="s">
        <v>86</v>
      </c>
      <c r="AY258" s="246" t="s">
        <v>141</v>
      </c>
      <c r="BK258" s="248">
        <f>SUM(BK259:BK269)</f>
        <v>0</v>
      </c>
    </row>
    <row r="259" s="2" customFormat="1" ht="16.5" customHeight="1">
      <c r="A259" s="39"/>
      <c r="B259" s="40"/>
      <c r="C259" s="251" t="s">
        <v>373</v>
      </c>
      <c r="D259" s="251" t="s">
        <v>143</v>
      </c>
      <c r="E259" s="252" t="s">
        <v>374</v>
      </c>
      <c r="F259" s="253" t="s">
        <v>375</v>
      </c>
      <c r="G259" s="254" t="s">
        <v>224</v>
      </c>
      <c r="H259" s="255">
        <v>5.2800000000000002</v>
      </c>
      <c r="I259" s="256"/>
      <c r="J259" s="257">
        <f>ROUND(I259*H259,2)</f>
        <v>0</v>
      </c>
      <c r="K259" s="258"/>
      <c r="L259" s="45"/>
      <c r="M259" s="259" t="s">
        <v>1</v>
      </c>
      <c r="N259" s="260" t="s">
        <v>43</v>
      </c>
      <c r="O259" s="92"/>
      <c r="P259" s="261">
        <f>O259*H259</f>
        <v>0</v>
      </c>
      <c r="Q259" s="261">
        <v>0</v>
      </c>
      <c r="R259" s="261">
        <f>Q259*H259</f>
        <v>0</v>
      </c>
      <c r="S259" s="261">
        <v>0</v>
      </c>
      <c r="T259" s="262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63" t="s">
        <v>244</v>
      </c>
      <c r="AT259" s="263" t="s">
        <v>143</v>
      </c>
      <c r="AU259" s="263" t="s">
        <v>88</v>
      </c>
      <c r="AY259" s="18" t="s">
        <v>141</v>
      </c>
      <c r="BE259" s="264">
        <f>IF(N259="základní",J259,0)</f>
        <v>0</v>
      </c>
      <c r="BF259" s="264">
        <f>IF(N259="snížená",J259,0)</f>
        <v>0</v>
      </c>
      <c r="BG259" s="264">
        <f>IF(N259="zákl. přenesená",J259,0)</f>
        <v>0</v>
      </c>
      <c r="BH259" s="264">
        <f>IF(N259="sníž. přenesená",J259,0)</f>
        <v>0</v>
      </c>
      <c r="BI259" s="264">
        <f>IF(N259="nulová",J259,0)</f>
        <v>0</v>
      </c>
      <c r="BJ259" s="18" t="s">
        <v>86</v>
      </c>
      <c r="BK259" s="264">
        <f>ROUND(I259*H259,2)</f>
        <v>0</v>
      </c>
      <c r="BL259" s="18" t="s">
        <v>244</v>
      </c>
      <c r="BM259" s="263" t="s">
        <v>376</v>
      </c>
    </row>
    <row r="260" s="13" customFormat="1">
      <c r="A260" s="13"/>
      <c r="B260" s="265"/>
      <c r="C260" s="266"/>
      <c r="D260" s="267" t="s">
        <v>149</v>
      </c>
      <c r="E260" s="268" t="s">
        <v>1</v>
      </c>
      <c r="F260" s="269" t="s">
        <v>377</v>
      </c>
      <c r="G260" s="266"/>
      <c r="H260" s="268" t="s">
        <v>1</v>
      </c>
      <c r="I260" s="270"/>
      <c r="J260" s="266"/>
      <c r="K260" s="266"/>
      <c r="L260" s="271"/>
      <c r="M260" s="272"/>
      <c r="N260" s="273"/>
      <c r="O260" s="273"/>
      <c r="P260" s="273"/>
      <c r="Q260" s="273"/>
      <c r="R260" s="273"/>
      <c r="S260" s="273"/>
      <c r="T260" s="27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75" t="s">
        <v>149</v>
      </c>
      <c r="AU260" s="275" t="s">
        <v>88</v>
      </c>
      <c r="AV260" s="13" t="s">
        <v>86</v>
      </c>
      <c r="AW260" s="13" t="s">
        <v>34</v>
      </c>
      <c r="AX260" s="13" t="s">
        <v>78</v>
      </c>
      <c r="AY260" s="275" t="s">
        <v>141</v>
      </c>
    </row>
    <row r="261" s="14" customFormat="1">
      <c r="A261" s="14"/>
      <c r="B261" s="276"/>
      <c r="C261" s="277"/>
      <c r="D261" s="267" t="s">
        <v>149</v>
      </c>
      <c r="E261" s="278" t="s">
        <v>1</v>
      </c>
      <c r="F261" s="279" t="s">
        <v>378</v>
      </c>
      <c r="G261" s="277"/>
      <c r="H261" s="280">
        <v>5.2800000000000002</v>
      </c>
      <c r="I261" s="281"/>
      <c r="J261" s="277"/>
      <c r="K261" s="277"/>
      <c r="L261" s="282"/>
      <c r="M261" s="283"/>
      <c r="N261" s="284"/>
      <c r="O261" s="284"/>
      <c r="P261" s="284"/>
      <c r="Q261" s="284"/>
      <c r="R261" s="284"/>
      <c r="S261" s="284"/>
      <c r="T261" s="285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86" t="s">
        <v>149</v>
      </c>
      <c r="AU261" s="286" t="s">
        <v>88</v>
      </c>
      <c r="AV261" s="14" t="s">
        <v>88</v>
      </c>
      <c r="AW261" s="14" t="s">
        <v>34</v>
      </c>
      <c r="AX261" s="14" t="s">
        <v>86</v>
      </c>
      <c r="AY261" s="286" t="s">
        <v>141</v>
      </c>
    </row>
    <row r="262" s="2" customFormat="1" ht="24" customHeight="1">
      <c r="A262" s="39"/>
      <c r="B262" s="40"/>
      <c r="C262" s="251" t="s">
        <v>379</v>
      </c>
      <c r="D262" s="251" t="s">
        <v>143</v>
      </c>
      <c r="E262" s="252" t="s">
        <v>380</v>
      </c>
      <c r="F262" s="253" t="s">
        <v>381</v>
      </c>
      <c r="G262" s="254" t="s">
        <v>161</v>
      </c>
      <c r="H262" s="255">
        <v>10.368</v>
      </c>
      <c r="I262" s="256"/>
      <c r="J262" s="257">
        <f>ROUND(I262*H262,2)</f>
        <v>0</v>
      </c>
      <c r="K262" s="258"/>
      <c r="L262" s="45"/>
      <c r="M262" s="259" t="s">
        <v>1</v>
      </c>
      <c r="N262" s="260" t="s">
        <v>43</v>
      </c>
      <c r="O262" s="92"/>
      <c r="P262" s="261">
        <f>O262*H262</f>
        <v>0</v>
      </c>
      <c r="Q262" s="261">
        <v>6.9999999999999994E-05</v>
      </c>
      <c r="R262" s="261">
        <f>Q262*H262</f>
        <v>0.00072575999999999999</v>
      </c>
      <c r="S262" s="261">
        <v>0</v>
      </c>
      <c r="T262" s="262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63" t="s">
        <v>244</v>
      </c>
      <c r="AT262" s="263" t="s">
        <v>143</v>
      </c>
      <c r="AU262" s="263" t="s">
        <v>88</v>
      </c>
      <c r="AY262" s="18" t="s">
        <v>141</v>
      </c>
      <c r="BE262" s="264">
        <f>IF(N262="základní",J262,0)</f>
        <v>0</v>
      </c>
      <c r="BF262" s="264">
        <f>IF(N262="snížená",J262,0)</f>
        <v>0</v>
      </c>
      <c r="BG262" s="264">
        <f>IF(N262="zákl. přenesená",J262,0)</f>
        <v>0</v>
      </c>
      <c r="BH262" s="264">
        <f>IF(N262="sníž. přenesená",J262,0)</f>
        <v>0</v>
      </c>
      <c r="BI262" s="264">
        <f>IF(N262="nulová",J262,0)</f>
        <v>0</v>
      </c>
      <c r="BJ262" s="18" t="s">
        <v>86</v>
      </c>
      <c r="BK262" s="264">
        <f>ROUND(I262*H262,2)</f>
        <v>0</v>
      </c>
      <c r="BL262" s="18" t="s">
        <v>244</v>
      </c>
      <c r="BM262" s="263" t="s">
        <v>382</v>
      </c>
    </row>
    <row r="263" s="13" customFormat="1">
      <c r="A263" s="13"/>
      <c r="B263" s="265"/>
      <c r="C263" s="266"/>
      <c r="D263" s="267" t="s">
        <v>149</v>
      </c>
      <c r="E263" s="268" t="s">
        <v>1</v>
      </c>
      <c r="F263" s="269" t="s">
        <v>383</v>
      </c>
      <c r="G263" s="266"/>
      <c r="H263" s="268" t="s">
        <v>1</v>
      </c>
      <c r="I263" s="270"/>
      <c r="J263" s="266"/>
      <c r="K263" s="266"/>
      <c r="L263" s="271"/>
      <c r="M263" s="272"/>
      <c r="N263" s="273"/>
      <c r="O263" s="273"/>
      <c r="P263" s="273"/>
      <c r="Q263" s="273"/>
      <c r="R263" s="273"/>
      <c r="S263" s="273"/>
      <c r="T263" s="27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75" t="s">
        <v>149</v>
      </c>
      <c r="AU263" s="275" t="s">
        <v>88</v>
      </c>
      <c r="AV263" s="13" t="s">
        <v>86</v>
      </c>
      <c r="AW263" s="13" t="s">
        <v>34</v>
      </c>
      <c r="AX263" s="13" t="s">
        <v>78</v>
      </c>
      <c r="AY263" s="275" t="s">
        <v>141</v>
      </c>
    </row>
    <row r="264" s="14" customFormat="1">
      <c r="A264" s="14"/>
      <c r="B264" s="276"/>
      <c r="C264" s="277"/>
      <c r="D264" s="267" t="s">
        <v>149</v>
      </c>
      <c r="E264" s="278" t="s">
        <v>1</v>
      </c>
      <c r="F264" s="279" t="s">
        <v>384</v>
      </c>
      <c r="G264" s="277"/>
      <c r="H264" s="280">
        <v>9.5999999999999996</v>
      </c>
      <c r="I264" s="281"/>
      <c r="J264" s="277"/>
      <c r="K264" s="277"/>
      <c r="L264" s="282"/>
      <c r="M264" s="283"/>
      <c r="N264" s="284"/>
      <c r="O264" s="284"/>
      <c r="P264" s="284"/>
      <c r="Q264" s="284"/>
      <c r="R264" s="284"/>
      <c r="S264" s="284"/>
      <c r="T264" s="285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86" t="s">
        <v>149</v>
      </c>
      <c r="AU264" s="286" t="s">
        <v>88</v>
      </c>
      <c r="AV264" s="14" t="s">
        <v>88</v>
      </c>
      <c r="AW264" s="14" t="s">
        <v>34</v>
      </c>
      <c r="AX264" s="14" t="s">
        <v>86</v>
      </c>
      <c r="AY264" s="286" t="s">
        <v>141</v>
      </c>
    </row>
    <row r="265" s="14" customFormat="1">
      <c r="A265" s="14"/>
      <c r="B265" s="276"/>
      <c r="C265" s="277"/>
      <c r="D265" s="267" t="s">
        <v>149</v>
      </c>
      <c r="E265" s="277"/>
      <c r="F265" s="279" t="s">
        <v>385</v>
      </c>
      <c r="G265" s="277"/>
      <c r="H265" s="280">
        <v>10.368</v>
      </c>
      <c r="I265" s="281"/>
      <c r="J265" s="277"/>
      <c r="K265" s="277"/>
      <c r="L265" s="282"/>
      <c r="M265" s="283"/>
      <c r="N265" s="284"/>
      <c r="O265" s="284"/>
      <c r="P265" s="284"/>
      <c r="Q265" s="284"/>
      <c r="R265" s="284"/>
      <c r="S265" s="284"/>
      <c r="T265" s="285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86" t="s">
        <v>149</v>
      </c>
      <c r="AU265" s="286" t="s">
        <v>88</v>
      </c>
      <c r="AV265" s="14" t="s">
        <v>88</v>
      </c>
      <c r="AW265" s="14" t="s">
        <v>4</v>
      </c>
      <c r="AX265" s="14" t="s">
        <v>86</v>
      </c>
      <c r="AY265" s="286" t="s">
        <v>141</v>
      </c>
    </row>
    <row r="266" s="2" customFormat="1" ht="16.5" customHeight="1">
      <c r="A266" s="39"/>
      <c r="B266" s="40"/>
      <c r="C266" s="298" t="s">
        <v>386</v>
      </c>
      <c r="D266" s="298" t="s">
        <v>158</v>
      </c>
      <c r="E266" s="299" t="s">
        <v>387</v>
      </c>
      <c r="F266" s="300" t="s">
        <v>388</v>
      </c>
      <c r="G266" s="301" t="s">
        <v>186</v>
      </c>
      <c r="H266" s="302">
        <v>0.010999999999999999</v>
      </c>
      <c r="I266" s="303"/>
      <c r="J266" s="304">
        <f>ROUND(I266*H266,2)</f>
        <v>0</v>
      </c>
      <c r="K266" s="305"/>
      <c r="L266" s="306"/>
      <c r="M266" s="307" t="s">
        <v>1</v>
      </c>
      <c r="N266" s="308" t="s">
        <v>43</v>
      </c>
      <c r="O266" s="92"/>
      <c r="P266" s="261">
        <f>O266*H266</f>
        <v>0</v>
      </c>
      <c r="Q266" s="261">
        <v>1</v>
      </c>
      <c r="R266" s="261">
        <f>Q266*H266</f>
        <v>0.010999999999999999</v>
      </c>
      <c r="S266" s="261">
        <v>0</v>
      </c>
      <c r="T266" s="262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63" t="s">
        <v>330</v>
      </c>
      <c r="AT266" s="263" t="s">
        <v>158</v>
      </c>
      <c r="AU266" s="263" t="s">
        <v>88</v>
      </c>
      <c r="AY266" s="18" t="s">
        <v>141</v>
      </c>
      <c r="BE266" s="264">
        <f>IF(N266="základní",J266,0)</f>
        <v>0</v>
      </c>
      <c r="BF266" s="264">
        <f>IF(N266="snížená",J266,0)</f>
        <v>0</v>
      </c>
      <c r="BG266" s="264">
        <f>IF(N266="zákl. přenesená",J266,0)</f>
        <v>0</v>
      </c>
      <c r="BH266" s="264">
        <f>IF(N266="sníž. přenesená",J266,0)</f>
        <v>0</v>
      </c>
      <c r="BI266" s="264">
        <f>IF(N266="nulová",J266,0)</f>
        <v>0</v>
      </c>
      <c r="BJ266" s="18" t="s">
        <v>86</v>
      </c>
      <c r="BK266" s="264">
        <f>ROUND(I266*H266,2)</f>
        <v>0</v>
      </c>
      <c r="BL266" s="18" t="s">
        <v>244</v>
      </c>
      <c r="BM266" s="263" t="s">
        <v>389</v>
      </c>
    </row>
    <row r="267" s="14" customFormat="1">
      <c r="A267" s="14"/>
      <c r="B267" s="276"/>
      <c r="C267" s="277"/>
      <c r="D267" s="267" t="s">
        <v>149</v>
      </c>
      <c r="E267" s="278" t="s">
        <v>1</v>
      </c>
      <c r="F267" s="279" t="s">
        <v>390</v>
      </c>
      <c r="G267" s="277"/>
      <c r="H267" s="280">
        <v>0.01</v>
      </c>
      <c r="I267" s="281"/>
      <c r="J267" s="277"/>
      <c r="K267" s="277"/>
      <c r="L267" s="282"/>
      <c r="M267" s="283"/>
      <c r="N267" s="284"/>
      <c r="O267" s="284"/>
      <c r="P267" s="284"/>
      <c r="Q267" s="284"/>
      <c r="R267" s="284"/>
      <c r="S267" s="284"/>
      <c r="T267" s="285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86" t="s">
        <v>149</v>
      </c>
      <c r="AU267" s="286" t="s">
        <v>88</v>
      </c>
      <c r="AV267" s="14" t="s">
        <v>88</v>
      </c>
      <c r="AW267" s="14" t="s">
        <v>34</v>
      </c>
      <c r="AX267" s="14" t="s">
        <v>86</v>
      </c>
      <c r="AY267" s="286" t="s">
        <v>141</v>
      </c>
    </row>
    <row r="268" s="14" customFormat="1">
      <c r="A268" s="14"/>
      <c r="B268" s="276"/>
      <c r="C268" s="277"/>
      <c r="D268" s="267" t="s">
        <v>149</v>
      </c>
      <c r="E268" s="277"/>
      <c r="F268" s="279" t="s">
        <v>391</v>
      </c>
      <c r="G268" s="277"/>
      <c r="H268" s="280">
        <v>0.010999999999999999</v>
      </c>
      <c r="I268" s="281"/>
      <c r="J268" s="277"/>
      <c r="K268" s="277"/>
      <c r="L268" s="282"/>
      <c r="M268" s="283"/>
      <c r="N268" s="284"/>
      <c r="O268" s="284"/>
      <c r="P268" s="284"/>
      <c r="Q268" s="284"/>
      <c r="R268" s="284"/>
      <c r="S268" s="284"/>
      <c r="T268" s="285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86" t="s">
        <v>149</v>
      </c>
      <c r="AU268" s="286" t="s">
        <v>88</v>
      </c>
      <c r="AV268" s="14" t="s">
        <v>88</v>
      </c>
      <c r="AW268" s="14" t="s">
        <v>4</v>
      </c>
      <c r="AX268" s="14" t="s">
        <v>86</v>
      </c>
      <c r="AY268" s="286" t="s">
        <v>141</v>
      </c>
    </row>
    <row r="269" s="2" customFormat="1" ht="24" customHeight="1">
      <c r="A269" s="39"/>
      <c r="B269" s="40"/>
      <c r="C269" s="251" t="s">
        <v>392</v>
      </c>
      <c r="D269" s="251" t="s">
        <v>143</v>
      </c>
      <c r="E269" s="252" t="s">
        <v>393</v>
      </c>
      <c r="F269" s="253" t="s">
        <v>394</v>
      </c>
      <c r="G269" s="254" t="s">
        <v>369</v>
      </c>
      <c r="H269" s="309"/>
      <c r="I269" s="256"/>
      <c r="J269" s="257">
        <f>ROUND(I269*H269,2)</f>
        <v>0</v>
      </c>
      <c r="K269" s="258"/>
      <c r="L269" s="45"/>
      <c r="M269" s="259" t="s">
        <v>1</v>
      </c>
      <c r="N269" s="260" t="s">
        <v>43</v>
      </c>
      <c r="O269" s="92"/>
      <c r="P269" s="261">
        <f>O269*H269</f>
        <v>0</v>
      </c>
      <c r="Q269" s="261">
        <v>0</v>
      </c>
      <c r="R269" s="261">
        <f>Q269*H269</f>
        <v>0</v>
      </c>
      <c r="S269" s="261">
        <v>0</v>
      </c>
      <c r="T269" s="262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63" t="s">
        <v>244</v>
      </c>
      <c r="AT269" s="263" t="s">
        <v>143</v>
      </c>
      <c r="AU269" s="263" t="s">
        <v>88</v>
      </c>
      <c r="AY269" s="18" t="s">
        <v>141</v>
      </c>
      <c r="BE269" s="264">
        <f>IF(N269="základní",J269,0)</f>
        <v>0</v>
      </c>
      <c r="BF269" s="264">
        <f>IF(N269="snížená",J269,0)</f>
        <v>0</v>
      </c>
      <c r="BG269" s="264">
        <f>IF(N269="zákl. přenesená",J269,0)</f>
        <v>0</v>
      </c>
      <c r="BH269" s="264">
        <f>IF(N269="sníž. přenesená",J269,0)</f>
        <v>0</v>
      </c>
      <c r="BI269" s="264">
        <f>IF(N269="nulová",J269,0)</f>
        <v>0</v>
      </c>
      <c r="BJ269" s="18" t="s">
        <v>86</v>
      </c>
      <c r="BK269" s="264">
        <f>ROUND(I269*H269,2)</f>
        <v>0</v>
      </c>
      <c r="BL269" s="18" t="s">
        <v>244</v>
      </c>
      <c r="BM269" s="263" t="s">
        <v>395</v>
      </c>
    </row>
    <row r="270" s="12" customFormat="1" ht="22.8" customHeight="1">
      <c r="A270" s="12"/>
      <c r="B270" s="235"/>
      <c r="C270" s="236"/>
      <c r="D270" s="237" t="s">
        <v>77</v>
      </c>
      <c r="E270" s="249" t="s">
        <v>396</v>
      </c>
      <c r="F270" s="249" t="s">
        <v>397</v>
      </c>
      <c r="G270" s="236"/>
      <c r="H270" s="236"/>
      <c r="I270" s="239"/>
      <c r="J270" s="250">
        <f>BK270</f>
        <v>0</v>
      </c>
      <c r="K270" s="236"/>
      <c r="L270" s="241"/>
      <c r="M270" s="242"/>
      <c r="N270" s="243"/>
      <c r="O270" s="243"/>
      <c r="P270" s="244">
        <f>SUM(P271:P317)</f>
        <v>0</v>
      </c>
      <c r="Q270" s="243"/>
      <c r="R270" s="244">
        <f>SUM(R271:R317)</f>
        <v>80.873587000000015</v>
      </c>
      <c r="S270" s="243"/>
      <c r="T270" s="245">
        <f>SUM(T271:T317)</f>
        <v>1.4213180000000001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46" t="s">
        <v>88</v>
      </c>
      <c r="AT270" s="247" t="s">
        <v>77</v>
      </c>
      <c r="AU270" s="247" t="s">
        <v>86</v>
      </c>
      <c r="AY270" s="246" t="s">
        <v>141</v>
      </c>
      <c r="BK270" s="248">
        <f>SUM(BK271:BK317)</f>
        <v>0</v>
      </c>
    </row>
    <row r="271" s="2" customFormat="1" ht="16.5" customHeight="1">
      <c r="A271" s="39"/>
      <c r="B271" s="40"/>
      <c r="C271" s="251" t="s">
        <v>398</v>
      </c>
      <c r="D271" s="251" t="s">
        <v>143</v>
      </c>
      <c r="E271" s="252" t="s">
        <v>399</v>
      </c>
      <c r="F271" s="253" t="s">
        <v>400</v>
      </c>
      <c r="G271" s="254" t="s">
        <v>169</v>
      </c>
      <c r="H271" s="255">
        <v>40.293999999999997</v>
      </c>
      <c r="I271" s="256"/>
      <c r="J271" s="257">
        <f>ROUND(I271*H271,2)</f>
        <v>0</v>
      </c>
      <c r="K271" s="258"/>
      <c r="L271" s="45"/>
      <c r="M271" s="259" t="s">
        <v>1</v>
      </c>
      <c r="N271" s="260" t="s">
        <v>43</v>
      </c>
      <c r="O271" s="92"/>
      <c r="P271" s="261">
        <f>O271*H271</f>
        <v>0</v>
      </c>
      <c r="Q271" s="261">
        <v>0.012</v>
      </c>
      <c r="R271" s="261">
        <f>Q271*H271</f>
        <v>0.48352799999999996</v>
      </c>
      <c r="S271" s="261">
        <v>0.012</v>
      </c>
      <c r="T271" s="262">
        <f>S271*H271</f>
        <v>0.48352799999999996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63" t="s">
        <v>244</v>
      </c>
      <c r="AT271" s="263" t="s">
        <v>143</v>
      </c>
      <c r="AU271" s="263" t="s">
        <v>88</v>
      </c>
      <c r="AY271" s="18" t="s">
        <v>141</v>
      </c>
      <c r="BE271" s="264">
        <f>IF(N271="základní",J271,0)</f>
        <v>0</v>
      </c>
      <c r="BF271" s="264">
        <f>IF(N271="snížená",J271,0)</f>
        <v>0</v>
      </c>
      <c r="BG271" s="264">
        <f>IF(N271="zákl. přenesená",J271,0)</f>
        <v>0</v>
      </c>
      <c r="BH271" s="264">
        <f>IF(N271="sníž. přenesená",J271,0)</f>
        <v>0</v>
      </c>
      <c r="BI271" s="264">
        <f>IF(N271="nulová",J271,0)</f>
        <v>0</v>
      </c>
      <c r="BJ271" s="18" t="s">
        <v>86</v>
      </c>
      <c r="BK271" s="264">
        <f>ROUND(I271*H271,2)</f>
        <v>0</v>
      </c>
      <c r="BL271" s="18" t="s">
        <v>244</v>
      </c>
      <c r="BM271" s="263" t="s">
        <v>401</v>
      </c>
    </row>
    <row r="272" s="14" customFormat="1">
      <c r="A272" s="14"/>
      <c r="B272" s="276"/>
      <c r="C272" s="277"/>
      <c r="D272" s="267" t="s">
        <v>149</v>
      </c>
      <c r="E272" s="278" t="s">
        <v>1</v>
      </c>
      <c r="F272" s="279" t="s">
        <v>402</v>
      </c>
      <c r="G272" s="277"/>
      <c r="H272" s="280">
        <v>18.600000000000001</v>
      </c>
      <c r="I272" s="281"/>
      <c r="J272" s="277"/>
      <c r="K272" s="277"/>
      <c r="L272" s="282"/>
      <c r="M272" s="283"/>
      <c r="N272" s="284"/>
      <c r="O272" s="284"/>
      <c r="P272" s="284"/>
      <c r="Q272" s="284"/>
      <c r="R272" s="284"/>
      <c r="S272" s="284"/>
      <c r="T272" s="285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86" t="s">
        <v>149</v>
      </c>
      <c r="AU272" s="286" t="s">
        <v>88</v>
      </c>
      <c r="AV272" s="14" t="s">
        <v>88</v>
      </c>
      <c r="AW272" s="14" t="s">
        <v>34</v>
      </c>
      <c r="AX272" s="14" t="s">
        <v>78</v>
      </c>
      <c r="AY272" s="286" t="s">
        <v>141</v>
      </c>
    </row>
    <row r="273" s="14" customFormat="1">
      <c r="A273" s="14"/>
      <c r="B273" s="276"/>
      <c r="C273" s="277"/>
      <c r="D273" s="267" t="s">
        <v>149</v>
      </c>
      <c r="E273" s="278" t="s">
        <v>1</v>
      </c>
      <c r="F273" s="279" t="s">
        <v>403</v>
      </c>
      <c r="G273" s="277"/>
      <c r="H273" s="280">
        <v>4.8120000000000003</v>
      </c>
      <c r="I273" s="281"/>
      <c r="J273" s="277"/>
      <c r="K273" s="277"/>
      <c r="L273" s="282"/>
      <c r="M273" s="283"/>
      <c r="N273" s="284"/>
      <c r="O273" s="284"/>
      <c r="P273" s="284"/>
      <c r="Q273" s="284"/>
      <c r="R273" s="284"/>
      <c r="S273" s="284"/>
      <c r="T273" s="285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86" t="s">
        <v>149</v>
      </c>
      <c r="AU273" s="286" t="s">
        <v>88</v>
      </c>
      <c r="AV273" s="14" t="s">
        <v>88</v>
      </c>
      <c r="AW273" s="14" t="s">
        <v>34</v>
      </c>
      <c r="AX273" s="14" t="s">
        <v>78</v>
      </c>
      <c r="AY273" s="286" t="s">
        <v>141</v>
      </c>
    </row>
    <row r="274" s="14" customFormat="1">
      <c r="A274" s="14"/>
      <c r="B274" s="276"/>
      <c r="C274" s="277"/>
      <c r="D274" s="267" t="s">
        <v>149</v>
      </c>
      <c r="E274" s="278" t="s">
        <v>1</v>
      </c>
      <c r="F274" s="279" t="s">
        <v>404</v>
      </c>
      <c r="G274" s="277"/>
      <c r="H274" s="280">
        <v>2.3999999999999999</v>
      </c>
      <c r="I274" s="281"/>
      <c r="J274" s="277"/>
      <c r="K274" s="277"/>
      <c r="L274" s="282"/>
      <c r="M274" s="283"/>
      <c r="N274" s="284"/>
      <c r="O274" s="284"/>
      <c r="P274" s="284"/>
      <c r="Q274" s="284"/>
      <c r="R274" s="284"/>
      <c r="S274" s="284"/>
      <c r="T274" s="285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86" t="s">
        <v>149</v>
      </c>
      <c r="AU274" s="286" t="s">
        <v>88</v>
      </c>
      <c r="AV274" s="14" t="s">
        <v>88</v>
      </c>
      <c r="AW274" s="14" t="s">
        <v>34</v>
      </c>
      <c r="AX274" s="14" t="s">
        <v>78</v>
      </c>
      <c r="AY274" s="286" t="s">
        <v>141</v>
      </c>
    </row>
    <row r="275" s="14" customFormat="1">
      <c r="A275" s="14"/>
      <c r="B275" s="276"/>
      <c r="C275" s="277"/>
      <c r="D275" s="267" t="s">
        <v>149</v>
      </c>
      <c r="E275" s="278" t="s">
        <v>1</v>
      </c>
      <c r="F275" s="279" t="s">
        <v>405</v>
      </c>
      <c r="G275" s="277"/>
      <c r="H275" s="280">
        <v>14.481999999999999</v>
      </c>
      <c r="I275" s="281"/>
      <c r="J275" s="277"/>
      <c r="K275" s="277"/>
      <c r="L275" s="282"/>
      <c r="M275" s="283"/>
      <c r="N275" s="284"/>
      <c r="O275" s="284"/>
      <c r="P275" s="284"/>
      <c r="Q275" s="284"/>
      <c r="R275" s="284"/>
      <c r="S275" s="284"/>
      <c r="T275" s="285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86" t="s">
        <v>149</v>
      </c>
      <c r="AU275" s="286" t="s">
        <v>88</v>
      </c>
      <c r="AV275" s="14" t="s">
        <v>88</v>
      </c>
      <c r="AW275" s="14" t="s">
        <v>34</v>
      </c>
      <c r="AX275" s="14" t="s">
        <v>78</v>
      </c>
      <c r="AY275" s="286" t="s">
        <v>141</v>
      </c>
    </row>
    <row r="276" s="15" customFormat="1">
      <c r="A276" s="15"/>
      <c r="B276" s="287"/>
      <c r="C276" s="288"/>
      <c r="D276" s="267" t="s">
        <v>149</v>
      </c>
      <c r="E276" s="289" t="s">
        <v>1</v>
      </c>
      <c r="F276" s="290" t="s">
        <v>157</v>
      </c>
      <c r="G276" s="288"/>
      <c r="H276" s="291">
        <v>40.293999999999997</v>
      </c>
      <c r="I276" s="292"/>
      <c r="J276" s="288"/>
      <c r="K276" s="288"/>
      <c r="L276" s="293"/>
      <c r="M276" s="294"/>
      <c r="N276" s="295"/>
      <c r="O276" s="295"/>
      <c r="P276" s="295"/>
      <c r="Q276" s="295"/>
      <c r="R276" s="295"/>
      <c r="S276" s="295"/>
      <c r="T276" s="296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97" t="s">
        <v>149</v>
      </c>
      <c r="AU276" s="297" t="s">
        <v>88</v>
      </c>
      <c r="AV276" s="15" t="s">
        <v>147</v>
      </c>
      <c r="AW276" s="15" t="s">
        <v>34</v>
      </c>
      <c r="AX276" s="15" t="s">
        <v>86</v>
      </c>
      <c r="AY276" s="297" t="s">
        <v>141</v>
      </c>
    </row>
    <row r="277" s="2" customFormat="1" ht="16.5" customHeight="1">
      <c r="A277" s="39"/>
      <c r="B277" s="40"/>
      <c r="C277" s="251" t="s">
        <v>406</v>
      </c>
      <c r="D277" s="251" t="s">
        <v>143</v>
      </c>
      <c r="E277" s="252" t="s">
        <v>407</v>
      </c>
      <c r="F277" s="253" t="s">
        <v>408</v>
      </c>
      <c r="G277" s="254" t="s">
        <v>169</v>
      </c>
      <c r="H277" s="255">
        <v>26.794</v>
      </c>
      <c r="I277" s="256"/>
      <c r="J277" s="257">
        <f>ROUND(I277*H277,2)</f>
        <v>0</v>
      </c>
      <c r="K277" s="258"/>
      <c r="L277" s="45"/>
      <c r="M277" s="259" t="s">
        <v>1</v>
      </c>
      <c r="N277" s="260" t="s">
        <v>43</v>
      </c>
      <c r="O277" s="92"/>
      <c r="P277" s="261">
        <f>O277*H277</f>
        <v>0</v>
      </c>
      <c r="Q277" s="261">
        <v>3</v>
      </c>
      <c r="R277" s="261">
        <f>Q277*H277</f>
        <v>80.382000000000005</v>
      </c>
      <c r="S277" s="261">
        <v>0.035000000000000003</v>
      </c>
      <c r="T277" s="262">
        <f>S277*H277</f>
        <v>0.93779000000000012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63" t="s">
        <v>244</v>
      </c>
      <c r="AT277" s="263" t="s">
        <v>143</v>
      </c>
      <c r="AU277" s="263" t="s">
        <v>88</v>
      </c>
      <c r="AY277" s="18" t="s">
        <v>141</v>
      </c>
      <c r="BE277" s="264">
        <f>IF(N277="základní",J277,0)</f>
        <v>0</v>
      </c>
      <c r="BF277" s="264">
        <f>IF(N277="snížená",J277,0)</f>
        <v>0</v>
      </c>
      <c r="BG277" s="264">
        <f>IF(N277="zákl. přenesená",J277,0)</f>
        <v>0</v>
      </c>
      <c r="BH277" s="264">
        <f>IF(N277="sníž. přenesená",J277,0)</f>
        <v>0</v>
      </c>
      <c r="BI277" s="264">
        <f>IF(N277="nulová",J277,0)</f>
        <v>0</v>
      </c>
      <c r="BJ277" s="18" t="s">
        <v>86</v>
      </c>
      <c r="BK277" s="264">
        <f>ROUND(I277*H277,2)</f>
        <v>0</v>
      </c>
      <c r="BL277" s="18" t="s">
        <v>244</v>
      </c>
      <c r="BM277" s="263" t="s">
        <v>409</v>
      </c>
    </row>
    <row r="278" s="13" customFormat="1">
      <c r="A278" s="13"/>
      <c r="B278" s="265"/>
      <c r="C278" s="266"/>
      <c r="D278" s="267" t="s">
        <v>149</v>
      </c>
      <c r="E278" s="268" t="s">
        <v>1</v>
      </c>
      <c r="F278" s="269" t="s">
        <v>410</v>
      </c>
      <c r="G278" s="266"/>
      <c r="H278" s="268" t="s">
        <v>1</v>
      </c>
      <c r="I278" s="270"/>
      <c r="J278" s="266"/>
      <c r="K278" s="266"/>
      <c r="L278" s="271"/>
      <c r="M278" s="272"/>
      <c r="N278" s="273"/>
      <c r="O278" s="273"/>
      <c r="P278" s="273"/>
      <c r="Q278" s="273"/>
      <c r="R278" s="273"/>
      <c r="S278" s="273"/>
      <c r="T278" s="274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75" t="s">
        <v>149</v>
      </c>
      <c r="AU278" s="275" t="s">
        <v>88</v>
      </c>
      <c r="AV278" s="13" t="s">
        <v>86</v>
      </c>
      <c r="AW278" s="13" t="s">
        <v>34</v>
      </c>
      <c r="AX278" s="13" t="s">
        <v>78</v>
      </c>
      <c r="AY278" s="275" t="s">
        <v>141</v>
      </c>
    </row>
    <row r="279" s="14" customFormat="1">
      <c r="A279" s="14"/>
      <c r="B279" s="276"/>
      <c r="C279" s="277"/>
      <c r="D279" s="267" t="s">
        <v>149</v>
      </c>
      <c r="E279" s="278" t="s">
        <v>1</v>
      </c>
      <c r="F279" s="279" t="s">
        <v>411</v>
      </c>
      <c r="G279" s="277"/>
      <c r="H279" s="280">
        <v>14.481999999999999</v>
      </c>
      <c r="I279" s="281"/>
      <c r="J279" s="277"/>
      <c r="K279" s="277"/>
      <c r="L279" s="282"/>
      <c r="M279" s="283"/>
      <c r="N279" s="284"/>
      <c r="O279" s="284"/>
      <c r="P279" s="284"/>
      <c r="Q279" s="284"/>
      <c r="R279" s="284"/>
      <c r="S279" s="284"/>
      <c r="T279" s="285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86" t="s">
        <v>149</v>
      </c>
      <c r="AU279" s="286" t="s">
        <v>88</v>
      </c>
      <c r="AV279" s="14" t="s">
        <v>88</v>
      </c>
      <c r="AW279" s="14" t="s">
        <v>34</v>
      </c>
      <c r="AX279" s="14" t="s">
        <v>78</v>
      </c>
      <c r="AY279" s="286" t="s">
        <v>141</v>
      </c>
    </row>
    <row r="280" s="13" customFormat="1">
      <c r="A280" s="13"/>
      <c r="B280" s="265"/>
      <c r="C280" s="266"/>
      <c r="D280" s="267" t="s">
        <v>149</v>
      </c>
      <c r="E280" s="268" t="s">
        <v>1</v>
      </c>
      <c r="F280" s="269" t="s">
        <v>412</v>
      </c>
      <c r="G280" s="266"/>
      <c r="H280" s="268" t="s">
        <v>1</v>
      </c>
      <c r="I280" s="270"/>
      <c r="J280" s="266"/>
      <c r="K280" s="266"/>
      <c r="L280" s="271"/>
      <c r="M280" s="272"/>
      <c r="N280" s="273"/>
      <c r="O280" s="273"/>
      <c r="P280" s="273"/>
      <c r="Q280" s="273"/>
      <c r="R280" s="273"/>
      <c r="S280" s="273"/>
      <c r="T280" s="274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75" t="s">
        <v>149</v>
      </c>
      <c r="AU280" s="275" t="s">
        <v>88</v>
      </c>
      <c r="AV280" s="13" t="s">
        <v>86</v>
      </c>
      <c r="AW280" s="13" t="s">
        <v>34</v>
      </c>
      <c r="AX280" s="13" t="s">
        <v>78</v>
      </c>
      <c r="AY280" s="275" t="s">
        <v>141</v>
      </c>
    </row>
    <row r="281" s="16" customFormat="1">
      <c r="A281" s="16"/>
      <c r="B281" s="310"/>
      <c r="C281" s="311"/>
      <c r="D281" s="267" t="s">
        <v>149</v>
      </c>
      <c r="E281" s="312" t="s">
        <v>1</v>
      </c>
      <c r="F281" s="313" t="s">
        <v>413</v>
      </c>
      <c r="G281" s="311"/>
      <c r="H281" s="314">
        <v>14.481999999999999</v>
      </c>
      <c r="I281" s="315"/>
      <c r="J281" s="311"/>
      <c r="K281" s="311"/>
      <c r="L281" s="316"/>
      <c r="M281" s="317"/>
      <c r="N281" s="318"/>
      <c r="O281" s="318"/>
      <c r="P281" s="318"/>
      <c r="Q281" s="318"/>
      <c r="R281" s="318"/>
      <c r="S281" s="318"/>
      <c r="T281" s="319"/>
      <c r="U281" s="16"/>
      <c r="V281" s="16"/>
      <c r="W281" s="16"/>
      <c r="X281" s="16"/>
      <c r="Y281" s="16"/>
      <c r="Z281" s="16"/>
      <c r="AA281" s="16"/>
      <c r="AB281" s="16"/>
      <c r="AC281" s="16"/>
      <c r="AD281" s="16"/>
      <c r="AE281" s="16"/>
      <c r="AT281" s="320" t="s">
        <v>149</v>
      </c>
      <c r="AU281" s="320" t="s">
        <v>88</v>
      </c>
      <c r="AV281" s="16" t="s">
        <v>166</v>
      </c>
      <c r="AW281" s="16" t="s">
        <v>34</v>
      </c>
      <c r="AX281" s="16" t="s">
        <v>78</v>
      </c>
      <c r="AY281" s="320" t="s">
        <v>141</v>
      </c>
    </row>
    <row r="282" s="13" customFormat="1">
      <c r="A282" s="13"/>
      <c r="B282" s="265"/>
      <c r="C282" s="266"/>
      <c r="D282" s="267" t="s">
        <v>149</v>
      </c>
      <c r="E282" s="268" t="s">
        <v>1</v>
      </c>
      <c r="F282" s="269" t="s">
        <v>414</v>
      </c>
      <c r="G282" s="266"/>
      <c r="H282" s="268" t="s">
        <v>1</v>
      </c>
      <c r="I282" s="270"/>
      <c r="J282" s="266"/>
      <c r="K282" s="266"/>
      <c r="L282" s="271"/>
      <c r="M282" s="272"/>
      <c r="N282" s="273"/>
      <c r="O282" s="273"/>
      <c r="P282" s="273"/>
      <c r="Q282" s="273"/>
      <c r="R282" s="273"/>
      <c r="S282" s="273"/>
      <c r="T282" s="274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75" t="s">
        <v>149</v>
      </c>
      <c r="AU282" s="275" t="s">
        <v>88</v>
      </c>
      <c r="AV282" s="13" t="s">
        <v>86</v>
      </c>
      <c r="AW282" s="13" t="s">
        <v>34</v>
      </c>
      <c r="AX282" s="13" t="s">
        <v>78</v>
      </c>
      <c r="AY282" s="275" t="s">
        <v>141</v>
      </c>
    </row>
    <row r="283" s="14" customFormat="1">
      <c r="A283" s="14"/>
      <c r="B283" s="276"/>
      <c r="C283" s="277"/>
      <c r="D283" s="267" t="s">
        <v>149</v>
      </c>
      <c r="E283" s="278" t="s">
        <v>1</v>
      </c>
      <c r="F283" s="279" t="s">
        <v>415</v>
      </c>
      <c r="G283" s="277"/>
      <c r="H283" s="280">
        <v>5.0999999999999996</v>
      </c>
      <c r="I283" s="281"/>
      <c r="J283" s="277"/>
      <c r="K283" s="277"/>
      <c r="L283" s="282"/>
      <c r="M283" s="283"/>
      <c r="N283" s="284"/>
      <c r="O283" s="284"/>
      <c r="P283" s="284"/>
      <c r="Q283" s="284"/>
      <c r="R283" s="284"/>
      <c r="S283" s="284"/>
      <c r="T283" s="285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86" t="s">
        <v>149</v>
      </c>
      <c r="AU283" s="286" t="s">
        <v>88</v>
      </c>
      <c r="AV283" s="14" t="s">
        <v>88</v>
      </c>
      <c r="AW283" s="14" t="s">
        <v>34</v>
      </c>
      <c r="AX283" s="14" t="s">
        <v>78</v>
      </c>
      <c r="AY283" s="286" t="s">
        <v>141</v>
      </c>
    </row>
    <row r="284" s="16" customFormat="1">
      <c r="A284" s="16"/>
      <c r="B284" s="310"/>
      <c r="C284" s="311"/>
      <c r="D284" s="267" t="s">
        <v>149</v>
      </c>
      <c r="E284" s="312" t="s">
        <v>1</v>
      </c>
      <c r="F284" s="313" t="s">
        <v>413</v>
      </c>
      <c r="G284" s="311"/>
      <c r="H284" s="314">
        <v>5.0999999999999996</v>
      </c>
      <c r="I284" s="315"/>
      <c r="J284" s="311"/>
      <c r="K284" s="311"/>
      <c r="L284" s="316"/>
      <c r="M284" s="317"/>
      <c r="N284" s="318"/>
      <c r="O284" s="318"/>
      <c r="P284" s="318"/>
      <c r="Q284" s="318"/>
      <c r="R284" s="318"/>
      <c r="S284" s="318"/>
      <c r="T284" s="319"/>
      <c r="U284" s="16"/>
      <c r="V284" s="16"/>
      <c r="W284" s="16"/>
      <c r="X284" s="16"/>
      <c r="Y284" s="16"/>
      <c r="Z284" s="16"/>
      <c r="AA284" s="16"/>
      <c r="AB284" s="16"/>
      <c r="AC284" s="16"/>
      <c r="AD284" s="16"/>
      <c r="AE284" s="16"/>
      <c r="AT284" s="320" t="s">
        <v>149</v>
      </c>
      <c r="AU284" s="320" t="s">
        <v>88</v>
      </c>
      <c r="AV284" s="16" t="s">
        <v>166</v>
      </c>
      <c r="AW284" s="16" t="s">
        <v>34</v>
      </c>
      <c r="AX284" s="16" t="s">
        <v>78</v>
      </c>
      <c r="AY284" s="320" t="s">
        <v>141</v>
      </c>
    </row>
    <row r="285" s="13" customFormat="1">
      <c r="A285" s="13"/>
      <c r="B285" s="265"/>
      <c r="C285" s="266"/>
      <c r="D285" s="267" t="s">
        <v>149</v>
      </c>
      <c r="E285" s="268" t="s">
        <v>1</v>
      </c>
      <c r="F285" s="269" t="s">
        <v>416</v>
      </c>
      <c r="G285" s="266"/>
      <c r="H285" s="268" t="s">
        <v>1</v>
      </c>
      <c r="I285" s="270"/>
      <c r="J285" s="266"/>
      <c r="K285" s="266"/>
      <c r="L285" s="271"/>
      <c r="M285" s="272"/>
      <c r="N285" s="273"/>
      <c r="O285" s="273"/>
      <c r="P285" s="273"/>
      <c r="Q285" s="273"/>
      <c r="R285" s="273"/>
      <c r="S285" s="273"/>
      <c r="T285" s="274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75" t="s">
        <v>149</v>
      </c>
      <c r="AU285" s="275" t="s">
        <v>88</v>
      </c>
      <c r="AV285" s="13" t="s">
        <v>86</v>
      </c>
      <c r="AW285" s="13" t="s">
        <v>34</v>
      </c>
      <c r="AX285" s="13" t="s">
        <v>78</v>
      </c>
      <c r="AY285" s="275" t="s">
        <v>141</v>
      </c>
    </row>
    <row r="286" s="14" customFormat="1">
      <c r="A286" s="14"/>
      <c r="B286" s="276"/>
      <c r="C286" s="277"/>
      <c r="D286" s="267" t="s">
        <v>149</v>
      </c>
      <c r="E286" s="278" t="s">
        <v>1</v>
      </c>
      <c r="F286" s="279" t="s">
        <v>207</v>
      </c>
      <c r="G286" s="277"/>
      <c r="H286" s="280">
        <v>4.2000000000000002</v>
      </c>
      <c r="I286" s="281"/>
      <c r="J286" s="277"/>
      <c r="K286" s="277"/>
      <c r="L286" s="282"/>
      <c r="M286" s="283"/>
      <c r="N286" s="284"/>
      <c r="O286" s="284"/>
      <c r="P286" s="284"/>
      <c r="Q286" s="284"/>
      <c r="R286" s="284"/>
      <c r="S286" s="284"/>
      <c r="T286" s="285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86" t="s">
        <v>149</v>
      </c>
      <c r="AU286" s="286" t="s">
        <v>88</v>
      </c>
      <c r="AV286" s="14" t="s">
        <v>88</v>
      </c>
      <c r="AW286" s="14" t="s">
        <v>34</v>
      </c>
      <c r="AX286" s="14" t="s">
        <v>78</v>
      </c>
      <c r="AY286" s="286" t="s">
        <v>141</v>
      </c>
    </row>
    <row r="287" s="14" customFormat="1">
      <c r="A287" s="14"/>
      <c r="B287" s="276"/>
      <c r="C287" s="277"/>
      <c r="D287" s="267" t="s">
        <v>149</v>
      </c>
      <c r="E287" s="278" t="s">
        <v>1</v>
      </c>
      <c r="F287" s="279" t="s">
        <v>417</v>
      </c>
      <c r="G287" s="277"/>
      <c r="H287" s="280">
        <v>0.252</v>
      </c>
      <c r="I287" s="281"/>
      <c r="J287" s="277"/>
      <c r="K287" s="277"/>
      <c r="L287" s="282"/>
      <c r="M287" s="283"/>
      <c r="N287" s="284"/>
      <c r="O287" s="284"/>
      <c r="P287" s="284"/>
      <c r="Q287" s="284"/>
      <c r="R287" s="284"/>
      <c r="S287" s="284"/>
      <c r="T287" s="285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86" t="s">
        <v>149</v>
      </c>
      <c r="AU287" s="286" t="s">
        <v>88</v>
      </c>
      <c r="AV287" s="14" t="s">
        <v>88</v>
      </c>
      <c r="AW287" s="14" t="s">
        <v>34</v>
      </c>
      <c r="AX287" s="14" t="s">
        <v>78</v>
      </c>
      <c r="AY287" s="286" t="s">
        <v>141</v>
      </c>
    </row>
    <row r="288" s="14" customFormat="1">
      <c r="A288" s="14"/>
      <c r="B288" s="276"/>
      <c r="C288" s="277"/>
      <c r="D288" s="267" t="s">
        <v>149</v>
      </c>
      <c r="E288" s="278" t="s">
        <v>1</v>
      </c>
      <c r="F288" s="279" t="s">
        <v>418</v>
      </c>
      <c r="G288" s="277"/>
      <c r="H288" s="280">
        <v>0.35999999999999999</v>
      </c>
      <c r="I288" s="281"/>
      <c r="J288" s="277"/>
      <c r="K288" s="277"/>
      <c r="L288" s="282"/>
      <c r="M288" s="283"/>
      <c r="N288" s="284"/>
      <c r="O288" s="284"/>
      <c r="P288" s="284"/>
      <c r="Q288" s="284"/>
      <c r="R288" s="284"/>
      <c r="S288" s="284"/>
      <c r="T288" s="285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86" t="s">
        <v>149</v>
      </c>
      <c r="AU288" s="286" t="s">
        <v>88</v>
      </c>
      <c r="AV288" s="14" t="s">
        <v>88</v>
      </c>
      <c r="AW288" s="14" t="s">
        <v>34</v>
      </c>
      <c r="AX288" s="14" t="s">
        <v>78</v>
      </c>
      <c r="AY288" s="286" t="s">
        <v>141</v>
      </c>
    </row>
    <row r="289" s="16" customFormat="1">
      <c r="A289" s="16"/>
      <c r="B289" s="310"/>
      <c r="C289" s="311"/>
      <c r="D289" s="267" t="s">
        <v>149</v>
      </c>
      <c r="E289" s="312" t="s">
        <v>1</v>
      </c>
      <c r="F289" s="313" t="s">
        <v>413</v>
      </c>
      <c r="G289" s="311"/>
      <c r="H289" s="314">
        <v>4.8120000000000003</v>
      </c>
      <c r="I289" s="315"/>
      <c r="J289" s="311"/>
      <c r="K289" s="311"/>
      <c r="L289" s="316"/>
      <c r="M289" s="317"/>
      <c r="N289" s="318"/>
      <c r="O289" s="318"/>
      <c r="P289" s="318"/>
      <c r="Q289" s="318"/>
      <c r="R289" s="318"/>
      <c r="S289" s="318"/>
      <c r="T289" s="319"/>
      <c r="U289" s="16"/>
      <c r="V289" s="16"/>
      <c r="W289" s="16"/>
      <c r="X289" s="16"/>
      <c r="Y289" s="16"/>
      <c r="Z289" s="16"/>
      <c r="AA289" s="16"/>
      <c r="AB289" s="16"/>
      <c r="AC289" s="16"/>
      <c r="AD289" s="16"/>
      <c r="AE289" s="16"/>
      <c r="AT289" s="320" t="s">
        <v>149</v>
      </c>
      <c r="AU289" s="320" t="s">
        <v>88</v>
      </c>
      <c r="AV289" s="16" t="s">
        <v>166</v>
      </c>
      <c r="AW289" s="16" t="s">
        <v>34</v>
      </c>
      <c r="AX289" s="16" t="s">
        <v>78</v>
      </c>
      <c r="AY289" s="320" t="s">
        <v>141</v>
      </c>
    </row>
    <row r="290" s="13" customFormat="1">
      <c r="A290" s="13"/>
      <c r="B290" s="265"/>
      <c r="C290" s="266"/>
      <c r="D290" s="267" t="s">
        <v>149</v>
      </c>
      <c r="E290" s="268" t="s">
        <v>1</v>
      </c>
      <c r="F290" s="269" t="s">
        <v>419</v>
      </c>
      <c r="G290" s="266"/>
      <c r="H290" s="268" t="s">
        <v>1</v>
      </c>
      <c r="I290" s="270"/>
      <c r="J290" s="266"/>
      <c r="K290" s="266"/>
      <c r="L290" s="271"/>
      <c r="M290" s="272"/>
      <c r="N290" s="273"/>
      <c r="O290" s="273"/>
      <c r="P290" s="273"/>
      <c r="Q290" s="273"/>
      <c r="R290" s="273"/>
      <c r="S290" s="273"/>
      <c r="T290" s="27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75" t="s">
        <v>149</v>
      </c>
      <c r="AU290" s="275" t="s">
        <v>88</v>
      </c>
      <c r="AV290" s="13" t="s">
        <v>86</v>
      </c>
      <c r="AW290" s="13" t="s">
        <v>34</v>
      </c>
      <c r="AX290" s="13" t="s">
        <v>78</v>
      </c>
      <c r="AY290" s="275" t="s">
        <v>141</v>
      </c>
    </row>
    <row r="291" s="14" customFormat="1">
      <c r="A291" s="14"/>
      <c r="B291" s="276"/>
      <c r="C291" s="277"/>
      <c r="D291" s="267" t="s">
        <v>149</v>
      </c>
      <c r="E291" s="278" t="s">
        <v>1</v>
      </c>
      <c r="F291" s="279" t="s">
        <v>420</v>
      </c>
      <c r="G291" s="277"/>
      <c r="H291" s="280">
        <v>2.3999999999999999</v>
      </c>
      <c r="I291" s="281"/>
      <c r="J291" s="277"/>
      <c r="K291" s="277"/>
      <c r="L291" s="282"/>
      <c r="M291" s="283"/>
      <c r="N291" s="284"/>
      <c r="O291" s="284"/>
      <c r="P291" s="284"/>
      <c r="Q291" s="284"/>
      <c r="R291" s="284"/>
      <c r="S291" s="284"/>
      <c r="T291" s="285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86" t="s">
        <v>149</v>
      </c>
      <c r="AU291" s="286" t="s">
        <v>88</v>
      </c>
      <c r="AV291" s="14" t="s">
        <v>88</v>
      </c>
      <c r="AW291" s="14" t="s">
        <v>34</v>
      </c>
      <c r="AX291" s="14" t="s">
        <v>78</v>
      </c>
      <c r="AY291" s="286" t="s">
        <v>141</v>
      </c>
    </row>
    <row r="292" s="16" customFormat="1">
      <c r="A292" s="16"/>
      <c r="B292" s="310"/>
      <c r="C292" s="311"/>
      <c r="D292" s="267" t="s">
        <v>149</v>
      </c>
      <c r="E292" s="312" t="s">
        <v>1</v>
      </c>
      <c r="F292" s="313" t="s">
        <v>413</v>
      </c>
      <c r="G292" s="311"/>
      <c r="H292" s="314">
        <v>2.3999999999999999</v>
      </c>
      <c r="I292" s="315"/>
      <c r="J292" s="311"/>
      <c r="K292" s="311"/>
      <c r="L292" s="316"/>
      <c r="M292" s="317"/>
      <c r="N292" s="318"/>
      <c r="O292" s="318"/>
      <c r="P292" s="318"/>
      <c r="Q292" s="318"/>
      <c r="R292" s="318"/>
      <c r="S292" s="318"/>
      <c r="T292" s="319"/>
      <c r="U292" s="16"/>
      <c r="V292" s="16"/>
      <c r="W292" s="16"/>
      <c r="X292" s="16"/>
      <c r="Y292" s="16"/>
      <c r="Z292" s="16"/>
      <c r="AA292" s="16"/>
      <c r="AB292" s="16"/>
      <c r="AC292" s="16"/>
      <c r="AD292" s="16"/>
      <c r="AE292" s="16"/>
      <c r="AT292" s="320" t="s">
        <v>149</v>
      </c>
      <c r="AU292" s="320" t="s">
        <v>88</v>
      </c>
      <c r="AV292" s="16" t="s">
        <v>166</v>
      </c>
      <c r="AW292" s="16" t="s">
        <v>34</v>
      </c>
      <c r="AX292" s="16" t="s">
        <v>78</v>
      </c>
      <c r="AY292" s="320" t="s">
        <v>141</v>
      </c>
    </row>
    <row r="293" s="14" customFormat="1">
      <c r="A293" s="14"/>
      <c r="B293" s="276"/>
      <c r="C293" s="277"/>
      <c r="D293" s="267" t="s">
        <v>149</v>
      </c>
      <c r="E293" s="278" t="s">
        <v>1</v>
      </c>
      <c r="F293" s="279" t="s">
        <v>421</v>
      </c>
      <c r="G293" s="277"/>
      <c r="H293" s="280">
        <v>26.794</v>
      </c>
      <c r="I293" s="281"/>
      <c r="J293" s="277"/>
      <c r="K293" s="277"/>
      <c r="L293" s="282"/>
      <c r="M293" s="283"/>
      <c r="N293" s="284"/>
      <c r="O293" s="284"/>
      <c r="P293" s="284"/>
      <c r="Q293" s="284"/>
      <c r="R293" s="284"/>
      <c r="S293" s="284"/>
      <c r="T293" s="285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86" t="s">
        <v>149</v>
      </c>
      <c r="AU293" s="286" t="s">
        <v>88</v>
      </c>
      <c r="AV293" s="14" t="s">
        <v>88</v>
      </c>
      <c r="AW293" s="14" t="s">
        <v>34</v>
      </c>
      <c r="AX293" s="14" t="s">
        <v>86</v>
      </c>
      <c r="AY293" s="286" t="s">
        <v>141</v>
      </c>
    </row>
    <row r="294" s="2" customFormat="1" ht="24" customHeight="1">
      <c r="A294" s="39"/>
      <c r="B294" s="40"/>
      <c r="C294" s="251" t="s">
        <v>422</v>
      </c>
      <c r="D294" s="251" t="s">
        <v>143</v>
      </c>
      <c r="E294" s="252" t="s">
        <v>423</v>
      </c>
      <c r="F294" s="253" t="s">
        <v>424</v>
      </c>
      <c r="G294" s="254" t="s">
        <v>169</v>
      </c>
      <c r="H294" s="255">
        <v>80.587999999999994</v>
      </c>
      <c r="I294" s="256"/>
      <c r="J294" s="257">
        <f>ROUND(I294*H294,2)</f>
        <v>0</v>
      </c>
      <c r="K294" s="258"/>
      <c r="L294" s="45"/>
      <c r="M294" s="259" t="s">
        <v>1</v>
      </c>
      <c r="N294" s="260" t="s">
        <v>43</v>
      </c>
      <c r="O294" s="92"/>
      <c r="P294" s="261">
        <f>O294*H294</f>
        <v>0</v>
      </c>
      <c r="Q294" s="261">
        <v>0</v>
      </c>
      <c r="R294" s="261">
        <f>Q294*H294</f>
        <v>0</v>
      </c>
      <c r="S294" s="261">
        <v>0</v>
      </c>
      <c r="T294" s="262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63" t="s">
        <v>244</v>
      </c>
      <c r="AT294" s="263" t="s">
        <v>143</v>
      </c>
      <c r="AU294" s="263" t="s">
        <v>88</v>
      </c>
      <c r="AY294" s="18" t="s">
        <v>141</v>
      </c>
      <c r="BE294" s="264">
        <f>IF(N294="základní",J294,0)</f>
        <v>0</v>
      </c>
      <c r="BF294" s="264">
        <f>IF(N294="snížená",J294,0)</f>
        <v>0</v>
      </c>
      <c r="BG294" s="264">
        <f>IF(N294="zákl. přenesená",J294,0)</f>
        <v>0</v>
      </c>
      <c r="BH294" s="264">
        <f>IF(N294="sníž. přenesená",J294,0)</f>
        <v>0</v>
      </c>
      <c r="BI294" s="264">
        <f>IF(N294="nulová",J294,0)</f>
        <v>0</v>
      </c>
      <c r="BJ294" s="18" t="s">
        <v>86</v>
      </c>
      <c r="BK294" s="264">
        <f>ROUND(I294*H294,2)</f>
        <v>0</v>
      </c>
      <c r="BL294" s="18" t="s">
        <v>244</v>
      </c>
      <c r="BM294" s="263" t="s">
        <v>425</v>
      </c>
    </row>
    <row r="295" s="13" customFormat="1">
      <c r="A295" s="13"/>
      <c r="B295" s="265"/>
      <c r="C295" s="266"/>
      <c r="D295" s="267" t="s">
        <v>149</v>
      </c>
      <c r="E295" s="268" t="s">
        <v>1</v>
      </c>
      <c r="F295" s="269" t="s">
        <v>426</v>
      </c>
      <c r="G295" s="266"/>
      <c r="H295" s="268" t="s">
        <v>1</v>
      </c>
      <c r="I295" s="270"/>
      <c r="J295" s="266"/>
      <c r="K295" s="266"/>
      <c r="L295" s="271"/>
      <c r="M295" s="272"/>
      <c r="N295" s="273"/>
      <c r="O295" s="273"/>
      <c r="P295" s="273"/>
      <c r="Q295" s="273"/>
      <c r="R295" s="273"/>
      <c r="S295" s="273"/>
      <c r="T295" s="27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75" t="s">
        <v>149</v>
      </c>
      <c r="AU295" s="275" t="s">
        <v>88</v>
      </c>
      <c r="AV295" s="13" t="s">
        <v>86</v>
      </c>
      <c r="AW295" s="13" t="s">
        <v>34</v>
      </c>
      <c r="AX295" s="13" t="s">
        <v>78</v>
      </c>
      <c r="AY295" s="275" t="s">
        <v>141</v>
      </c>
    </row>
    <row r="296" s="14" customFormat="1">
      <c r="A296" s="14"/>
      <c r="B296" s="276"/>
      <c r="C296" s="277"/>
      <c r="D296" s="267" t="s">
        <v>149</v>
      </c>
      <c r="E296" s="278" t="s">
        <v>1</v>
      </c>
      <c r="F296" s="279" t="s">
        <v>402</v>
      </c>
      <c r="G296" s="277"/>
      <c r="H296" s="280">
        <v>18.600000000000001</v>
      </c>
      <c r="I296" s="281"/>
      <c r="J296" s="277"/>
      <c r="K296" s="277"/>
      <c r="L296" s="282"/>
      <c r="M296" s="283"/>
      <c r="N296" s="284"/>
      <c r="O296" s="284"/>
      <c r="P296" s="284"/>
      <c r="Q296" s="284"/>
      <c r="R296" s="284"/>
      <c r="S296" s="284"/>
      <c r="T296" s="285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86" t="s">
        <v>149</v>
      </c>
      <c r="AU296" s="286" t="s">
        <v>88</v>
      </c>
      <c r="AV296" s="14" t="s">
        <v>88</v>
      </c>
      <c r="AW296" s="14" t="s">
        <v>34</v>
      </c>
      <c r="AX296" s="14" t="s">
        <v>78</v>
      </c>
      <c r="AY296" s="286" t="s">
        <v>141</v>
      </c>
    </row>
    <row r="297" s="14" customFormat="1">
      <c r="A297" s="14"/>
      <c r="B297" s="276"/>
      <c r="C297" s="277"/>
      <c r="D297" s="267" t="s">
        <v>149</v>
      </c>
      <c r="E297" s="278" t="s">
        <v>1</v>
      </c>
      <c r="F297" s="279" t="s">
        <v>403</v>
      </c>
      <c r="G297" s="277"/>
      <c r="H297" s="280">
        <v>4.8120000000000003</v>
      </c>
      <c r="I297" s="281"/>
      <c r="J297" s="277"/>
      <c r="K297" s="277"/>
      <c r="L297" s="282"/>
      <c r="M297" s="283"/>
      <c r="N297" s="284"/>
      <c r="O297" s="284"/>
      <c r="P297" s="284"/>
      <c r="Q297" s="284"/>
      <c r="R297" s="284"/>
      <c r="S297" s="284"/>
      <c r="T297" s="285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86" t="s">
        <v>149</v>
      </c>
      <c r="AU297" s="286" t="s">
        <v>88</v>
      </c>
      <c r="AV297" s="14" t="s">
        <v>88</v>
      </c>
      <c r="AW297" s="14" t="s">
        <v>34</v>
      </c>
      <c r="AX297" s="14" t="s">
        <v>78</v>
      </c>
      <c r="AY297" s="286" t="s">
        <v>141</v>
      </c>
    </row>
    <row r="298" s="14" customFormat="1">
      <c r="A298" s="14"/>
      <c r="B298" s="276"/>
      <c r="C298" s="277"/>
      <c r="D298" s="267" t="s">
        <v>149</v>
      </c>
      <c r="E298" s="278" t="s">
        <v>1</v>
      </c>
      <c r="F298" s="279" t="s">
        <v>404</v>
      </c>
      <c r="G298" s="277"/>
      <c r="H298" s="280">
        <v>2.3999999999999999</v>
      </c>
      <c r="I298" s="281"/>
      <c r="J298" s="277"/>
      <c r="K298" s="277"/>
      <c r="L298" s="282"/>
      <c r="M298" s="283"/>
      <c r="N298" s="284"/>
      <c r="O298" s="284"/>
      <c r="P298" s="284"/>
      <c r="Q298" s="284"/>
      <c r="R298" s="284"/>
      <c r="S298" s="284"/>
      <c r="T298" s="285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86" t="s">
        <v>149</v>
      </c>
      <c r="AU298" s="286" t="s">
        <v>88</v>
      </c>
      <c r="AV298" s="14" t="s">
        <v>88</v>
      </c>
      <c r="AW298" s="14" t="s">
        <v>34</v>
      </c>
      <c r="AX298" s="14" t="s">
        <v>78</v>
      </c>
      <c r="AY298" s="286" t="s">
        <v>141</v>
      </c>
    </row>
    <row r="299" s="14" customFormat="1">
      <c r="A299" s="14"/>
      <c r="B299" s="276"/>
      <c r="C299" s="277"/>
      <c r="D299" s="267" t="s">
        <v>149</v>
      </c>
      <c r="E299" s="278" t="s">
        <v>1</v>
      </c>
      <c r="F299" s="279" t="s">
        <v>405</v>
      </c>
      <c r="G299" s="277"/>
      <c r="H299" s="280">
        <v>14.481999999999999</v>
      </c>
      <c r="I299" s="281"/>
      <c r="J299" s="277"/>
      <c r="K299" s="277"/>
      <c r="L299" s="282"/>
      <c r="M299" s="283"/>
      <c r="N299" s="284"/>
      <c r="O299" s="284"/>
      <c r="P299" s="284"/>
      <c r="Q299" s="284"/>
      <c r="R299" s="284"/>
      <c r="S299" s="284"/>
      <c r="T299" s="285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86" t="s">
        <v>149</v>
      </c>
      <c r="AU299" s="286" t="s">
        <v>88</v>
      </c>
      <c r="AV299" s="14" t="s">
        <v>88</v>
      </c>
      <c r="AW299" s="14" t="s">
        <v>34</v>
      </c>
      <c r="AX299" s="14" t="s">
        <v>78</v>
      </c>
      <c r="AY299" s="286" t="s">
        <v>141</v>
      </c>
    </row>
    <row r="300" s="16" customFormat="1">
      <c r="A300" s="16"/>
      <c r="B300" s="310"/>
      <c r="C300" s="311"/>
      <c r="D300" s="267" t="s">
        <v>149</v>
      </c>
      <c r="E300" s="312" t="s">
        <v>1</v>
      </c>
      <c r="F300" s="313" t="s">
        <v>413</v>
      </c>
      <c r="G300" s="311"/>
      <c r="H300" s="314">
        <v>40.293999999999997</v>
      </c>
      <c r="I300" s="315"/>
      <c r="J300" s="311"/>
      <c r="K300" s="311"/>
      <c r="L300" s="316"/>
      <c r="M300" s="317"/>
      <c r="N300" s="318"/>
      <c r="O300" s="318"/>
      <c r="P300" s="318"/>
      <c r="Q300" s="318"/>
      <c r="R300" s="318"/>
      <c r="S300" s="318"/>
      <c r="T300" s="319"/>
      <c r="U300" s="16"/>
      <c r="V300" s="16"/>
      <c r="W300" s="16"/>
      <c r="X300" s="16"/>
      <c r="Y300" s="16"/>
      <c r="Z300" s="16"/>
      <c r="AA300" s="16"/>
      <c r="AB300" s="16"/>
      <c r="AC300" s="16"/>
      <c r="AD300" s="16"/>
      <c r="AE300" s="16"/>
      <c r="AT300" s="320" t="s">
        <v>149</v>
      </c>
      <c r="AU300" s="320" t="s">
        <v>88</v>
      </c>
      <c r="AV300" s="16" t="s">
        <v>166</v>
      </c>
      <c r="AW300" s="16" t="s">
        <v>34</v>
      </c>
      <c r="AX300" s="16" t="s">
        <v>78</v>
      </c>
      <c r="AY300" s="320" t="s">
        <v>141</v>
      </c>
    </row>
    <row r="301" s="14" customFormat="1">
      <c r="A301" s="14"/>
      <c r="B301" s="276"/>
      <c r="C301" s="277"/>
      <c r="D301" s="267" t="s">
        <v>149</v>
      </c>
      <c r="E301" s="278" t="s">
        <v>1</v>
      </c>
      <c r="F301" s="279" t="s">
        <v>427</v>
      </c>
      <c r="G301" s="277"/>
      <c r="H301" s="280">
        <v>80.587999999999994</v>
      </c>
      <c r="I301" s="281"/>
      <c r="J301" s="277"/>
      <c r="K301" s="277"/>
      <c r="L301" s="282"/>
      <c r="M301" s="283"/>
      <c r="N301" s="284"/>
      <c r="O301" s="284"/>
      <c r="P301" s="284"/>
      <c r="Q301" s="284"/>
      <c r="R301" s="284"/>
      <c r="S301" s="284"/>
      <c r="T301" s="285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86" t="s">
        <v>149</v>
      </c>
      <c r="AU301" s="286" t="s">
        <v>88</v>
      </c>
      <c r="AV301" s="14" t="s">
        <v>88</v>
      </c>
      <c r="AW301" s="14" t="s">
        <v>34</v>
      </c>
      <c r="AX301" s="14" t="s">
        <v>86</v>
      </c>
      <c r="AY301" s="286" t="s">
        <v>141</v>
      </c>
    </row>
    <row r="302" s="2" customFormat="1" ht="16.5" customHeight="1">
      <c r="A302" s="39"/>
      <c r="B302" s="40"/>
      <c r="C302" s="251" t="s">
        <v>428</v>
      </c>
      <c r="D302" s="251" t="s">
        <v>143</v>
      </c>
      <c r="E302" s="252" t="s">
        <v>429</v>
      </c>
      <c r="F302" s="253" t="s">
        <v>430</v>
      </c>
      <c r="G302" s="254" t="s">
        <v>169</v>
      </c>
      <c r="H302" s="255">
        <v>40.293999999999997</v>
      </c>
      <c r="I302" s="256"/>
      <c r="J302" s="257">
        <f>ROUND(I302*H302,2)</f>
        <v>0</v>
      </c>
      <c r="K302" s="258"/>
      <c r="L302" s="45"/>
      <c r="M302" s="259" t="s">
        <v>1</v>
      </c>
      <c r="N302" s="260" t="s">
        <v>43</v>
      </c>
      <c r="O302" s="92"/>
      <c r="P302" s="261">
        <f>O302*H302</f>
        <v>0</v>
      </c>
      <c r="Q302" s="261">
        <v>0</v>
      </c>
      <c r="R302" s="261">
        <f>Q302*H302</f>
        <v>0</v>
      </c>
      <c r="S302" s="261">
        <v>0</v>
      </c>
      <c r="T302" s="262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63" t="s">
        <v>244</v>
      </c>
      <c r="AT302" s="263" t="s">
        <v>143</v>
      </c>
      <c r="AU302" s="263" t="s">
        <v>88</v>
      </c>
      <c r="AY302" s="18" t="s">
        <v>141</v>
      </c>
      <c r="BE302" s="264">
        <f>IF(N302="základní",J302,0)</f>
        <v>0</v>
      </c>
      <c r="BF302" s="264">
        <f>IF(N302="snížená",J302,0)</f>
        <v>0</v>
      </c>
      <c r="BG302" s="264">
        <f>IF(N302="zákl. přenesená",J302,0)</f>
        <v>0</v>
      </c>
      <c r="BH302" s="264">
        <f>IF(N302="sníž. přenesená",J302,0)</f>
        <v>0</v>
      </c>
      <c r="BI302" s="264">
        <f>IF(N302="nulová",J302,0)</f>
        <v>0</v>
      </c>
      <c r="BJ302" s="18" t="s">
        <v>86</v>
      </c>
      <c r="BK302" s="264">
        <f>ROUND(I302*H302,2)</f>
        <v>0</v>
      </c>
      <c r="BL302" s="18" t="s">
        <v>244</v>
      </c>
      <c r="BM302" s="263" t="s">
        <v>431</v>
      </c>
    </row>
    <row r="303" s="13" customFormat="1">
      <c r="A303" s="13"/>
      <c r="B303" s="265"/>
      <c r="C303" s="266"/>
      <c r="D303" s="267" t="s">
        <v>149</v>
      </c>
      <c r="E303" s="268" t="s">
        <v>1</v>
      </c>
      <c r="F303" s="269" t="s">
        <v>432</v>
      </c>
      <c r="G303" s="266"/>
      <c r="H303" s="268" t="s">
        <v>1</v>
      </c>
      <c r="I303" s="270"/>
      <c r="J303" s="266"/>
      <c r="K303" s="266"/>
      <c r="L303" s="271"/>
      <c r="M303" s="272"/>
      <c r="N303" s="273"/>
      <c r="O303" s="273"/>
      <c r="P303" s="273"/>
      <c r="Q303" s="273"/>
      <c r="R303" s="273"/>
      <c r="S303" s="273"/>
      <c r="T303" s="27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75" t="s">
        <v>149</v>
      </c>
      <c r="AU303" s="275" t="s">
        <v>88</v>
      </c>
      <c r="AV303" s="13" t="s">
        <v>86</v>
      </c>
      <c r="AW303" s="13" t="s">
        <v>34</v>
      </c>
      <c r="AX303" s="13" t="s">
        <v>78</v>
      </c>
      <c r="AY303" s="275" t="s">
        <v>141</v>
      </c>
    </row>
    <row r="304" s="14" customFormat="1">
      <c r="A304" s="14"/>
      <c r="B304" s="276"/>
      <c r="C304" s="277"/>
      <c r="D304" s="267" t="s">
        <v>149</v>
      </c>
      <c r="E304" s="278" t="s">
        <v>1</v>
      </c>
      <c r="F304" s="279" t="s">
        <v>402</v>
      </c>
      <c r="G304" s="277"/>
      <c r="H304" s="280">
        <v>18.600000000000001</v>
      </c>
      <c r="I304" s="281"/>
      <c r="J304" s="277"/>
      <c r="K304" s="277"/>
      <c r="L304" s="282"/>
      <c r="M304" s="283"/>
      <c r="N304" s="284"/>
      <c r="O304" s="284"/>
      <c r="P304" s="284"/>
      <c r="Q304" s="284"/>
      <c r="R304" s="284"/>
      <c r="S304" s="284"/>
      <c r="T304" s="285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86" t="s">
        <v>149</v>
      </c>
      <c r="AU304" s="286" t="s">
        <v>88</v>
      </c>
      <c r="AV304" s="14" t="s">
        <v>88</v>
      </c>
      <c r="AW304" s="14" t="s">
        <v>34</v>
      </c>
      <c r="AX304" s="14" t="s">
        <v>78</v>
      </c>
      <c r="AY304" s="286" t="s">
        <v>141</v>
      </c>
    </row>
    <row r="305" s="14" customFormat="1">
      <c r="A305" s="14"/>
      <c r="B305" s="276"/>
      <c r="C305" s="277"/>
      <c r="D305" s="267" t="s">
        <v>149</v>
      </c>
      <c r="E305" s="278" t="s">
        <v>1</v>
      </c>
      <c r="F305" s="279" t="s">
        <v>403</v>
      </c>
      <c r="G305" s="277"/>
      <c r="H305" s="280">
        <v>4.8120000000000003</v>
      </c>
      <c r="I305" s="281"/>
      <c r="J305" s="277"/>
      <c r="K305" s="277"/>
      <c r="L305" s="282"/>
      <c r="M305" s="283"/>
      <c r="N305" s="284"/>
      <c r="O305" s="284"/>
      <c r="P305" s="284"/>
      <c r="Q305" s="284"/>
      <c r="R305" s="284"/>
      <c r="S305" s="284"/>
      <c r="T305" s="285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86" t="s">
        <v>149</v>
      </c>
      <c r="AU305" s="286" t="s">
        <v>88</v>
      </c>
      <c r="AV305" s="14" t="s">
        <v>88</v>
      </c>
      <c r="AW305" s="14" t="s">
        <v>34</v>
      </c>
      <c r="AX305" s="14" t="s">
        <v>78</v>
      </c>
      <c r="AY305" s="286" t="s">
        <v>141</v>
      </c>
    </row>
    <row r="306" s="14" customFormat="1">
      <c r="A306" s="14"/>
      <c r="B306" s="276"/>
      <c r="C306" s="277"/>
      <c r="D306" s="267" t="s">
        <v>149</v>
      </c>
      <c r="E306" s="278" t="s">
        <v>1</v>
      </c>
      <c r="F306" s="279" t="s">
        <v>404</v>
      </c>
      <c r="G306" s="277"/>
      <c r="H306" s="280">
        <v>2.3999999999999999</v>
      </c>
      <c r="I306" s="281"/>
      <c r="J306" s="277"/>
      <c r="K306" s="277"/>
      <c r="L306" s="282"/>
      <c r="M306" s="283"/>
      <c r="N306" s="284"/>
      <c r="O306" s="284"/>
      <c r="P306" s="284"/>
      <c r="Q306" s="284"/>
      <c r="R306" s="284"/>
      <c r="S306" s="284"/>
      <c r="T306" s="285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86" t="s">
        <v>149</v>
      </c>
      <c r="AU306" s="286" t="s">
        <v>88</v>
      </c>
      <c r="AV306" s="14" t="s">
        <v>88</v>
      </c>
      <c r="AW306" s="14" t="s">
        <v>34</v>
      </c>
      <c r="AX306" s="14" t="s">
        <v>78</v>
      </c>
      <c r="AY306" s="286" t="s">
        <v>141</v>
      </c>
    </row>
    <row r="307" s="14" customFormat="1">
      <c r="A307" s="14"/>
      <c r="B307" s="276"/>
      <c r="C307" s="277"/>
      <c r="D307" s="267" t="s">
        <v>149</v>
      </c>
      <c r="E307" s="278" t="s">
        <v>1</v>
      </c>
      <c r="F307" s="279" t="s">
        <v>405</v>
      </c>
      <c r="G307" s="277"/>
      <c r="H307" s="280">
        <v>14.481999999999999</v>
      </c>
      <c r="I307" s="281"/>
      <c r="J307" s="277"/>
      <c r="K307" s="277"/>
      <c r="L307" s="282"/>
      <c r="M307" s="283"/>
      <c r="N307" s="284"/>
      <c r="O307" s="284"/>
      <c r="P307" s="284"/>
      <c r="Q307" s="284"/>
      <c r="R307" s="284"/>
      <c r="S307" s="284"/>
      <c r="T307" s="285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86" t="s">
        <v>149</v>
      </c>
      <c r="AU307" s="286" t="s">
        <v>88</v>
      </c>
      <c r="AV307" s="14" t="s">
        <v>88</v>
      </c>
      <c r="AW307" s="14" t="s">
        <v>34</v>
      </c>
      <c r="AX307" s="14" t="s">
        <v>78</v>
      </c>
      <c r="AY307" s="286" t="s">
        <v>141</v>
      </c>
    </row>
    <row r="308" s="15" customFormat="1">
      <c r="A308" s="15"/>
      <c r="B308" s="287"/>
      <c r="C308" s="288"/>
      <c r="D308" s="267" t="s">
        <v>149</v>
      </c>
      <c r="E308" s="289" t="s">
        <v>1</v>
      </c>
      <c r="F308" s="290" t="s">
        <v>157</v>
      </c>
      <c r="G308" s="288"/>
      <c r="H308" s="291">
        <v>40.293999999999997</v>
      </c>
      <c r="I308" s="292"/>
      <c r="J308" s="288"/>
      <c r="K308" s="288"/>
      <c r="L308" s="293"/>
      <c r="M308" s="294"/>
      <c r="N308" s="295"/>
      <c r="O308" s="295"/>
      <c r="P308" s="295"/>
      <c r="Q308" s="295"/>
      <c r="R308" s="295"/>
      <c r="S308" s="295"/>
      <c r="T308" s="296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97" t="s">
        <v>149</v>
      </c>
      <c r="AU308" s="297" t="s">
        <v>88</v>
      </c>
      <c r="AV308" s="15" t="s">
        <v>147</v>
      </c>
      <c r="AW308" s="15" t="s">
        <v>34</v>
      </c>
      <c r="AX308" s="15" t="s">
        <v>86</v>
      </c>
      <c r="AY308" s="297" t="s">
        <v>141</v>
      </c>
    </row>
    <row r="309" s="2" customFormat="1" ht="16.5" customHeight="1">
      <c r="A309" s="39"/>
      <c r="B309" s="40"/>
      <c r="C309" s="251" t="s">
        <v>433</v>
      </c>
      <c r="D309" s="251" t="s">
        <v>143</v>
      </c>
      <c r="E309" s="252" t="s">
        <v>434</v>
      </c>
      <c r="F309" s="253" t="s">
        <v>435</v>
      </c>
      <c r="G309" s="254" t="s">
        <v>169</v>
      </c>
      <c r="H309" s="255">
        <v>40.293999999999997</v>
      </c>
      <c r="I309" s="256"/>
      <c r="J309" s="257">
        <f>ROUND(I309*H309,2)</f>
        <v>0</v>
      </c>
      <c r="K309" s="258"/>
      <c r="L309" s="45"/>
      <c r="M309" s="259" t="s">
        <v>1</v>
      </c>
      <c r="N309" s="260" t="s">
        <v>43</v>
      </c>
      <c r="O309" s="92"/>
      <c r="P309" s="261">
        <f>O309*H309</f>
        <v>0</v>
      </c>
      <c r="Q309" s="261">
        <v>0</v>
      </c>
      <c r="R309" s="261">
        <f>Q309*H309</f>
        <v>0</v>
      </c>
      <c r="S309" s="261">
        <v>0</v>
      </c>
      <c r="T309" s="262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63" t="s">
        <v>244</v>
      </c>
      <c r="AT309" s="263" t="s">
        <v>143</v>
      </c>
      <c r="AU309" s="263" t="s">
        <v>88</v>
      </c>
      <c r="AY309" s="18" t="s">
        <v>141</v>
      </c>
      <c r="BE309" s="264">
        <f>IF(N309="základní",J309,0)</f>
        <v>0</v>
      </c>
      <c r="BF309" s="264">
        <f>IF(N309="snížená",J309,0)</f>
        <v>0</v>
      </c>
      <c r="BG309" s="264">
        <f>IF(N309="zákl. přenesená",J309,0)</f>
        <v>0</v>
      </c>
      <c r="BH309" s="264">
        <f>IF(N309="sníž. přenesená",J309,0)</f>
        <v>0</v>
      </c>
      <c r="BI309" s="264">
        <f>IF(N309="nulová",J309,0)</f>
        <v>0</v>
      </c>
      <c r="BJ309" s="18" t="s">
        <v>86</v>
      </c>
      <c r="BK309" s="264">
        <f>ROUND(I309*H309,2)</f>
        <v>0</v>
      </c>
      <c r="BL309" s="18" t="s">
        <v>244</v>
      </c>
      <c r="BM309" s="263" t="s">
        <v>436</v>
      </c>
    </row>
    <row r="310" s="13" customFormat="1">
      <c r="A310" s="13"/>
      <c r="B310" s="265"/>
      <c r="C310" s="266"/>
      <c r="D310" s="267" t="s">
        <v>149</v>
      </c>
      <c r="E310" s="268" t="s">
        <v>1</v>
      </c>
      <c r="F310" s="269" t="s">
        <v>437</v>
      </c>
      <c r="G310" s="266"/>
      <c r="H310" s="268" t="s">
        <v>1</v>
      </c>
      <c r="I310" s="270"/>
      <c r="J310" s="266"/>
      <c r="K310" s="266"/>
      <c r="L310" s="271"/>
      <c r="M310" s="272"/>
      <c r="N310" s="273"/>
      <c r="O310" s="273"/>
      <c r="P310" s="273"/>
      <c r="Q310" s="273"/>
      <c r="R310" s="273"/>
      <c r="S310" s="273"/>
      <c r="T310" s="27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75" t="s">
        <v>149</v>
      </c>
      <c r="AU310" s="275" t="s">
        <v>88</v>
      </c>
      <c r="AV310" s="13" t="s">
        <v>86</v>
      </c>
      <c r="AW310" s="13" t="s">
        <v>34</v>
      </c>
      <c r="AX310" s="13" t="s">
        <v>78</v>
      </c>
      <c r="AY310" s="275" t="s">
        <v>141</v>
      </c>
    </row>
    <row r="311" s="14" customFormat="1">
      <c r="A311" s="14"/>
      <c r="B311" s="276"/>
      <c r="C311" s="277"/>
      <c r="D311" s="267" t="s">
        <v>149</v>
      </c>
      <c r="E311" s="278" t="s">
        <v>1</v>
      </c>
      <c r="F311" s="279" t="s">
        <v>402</v>
      </c>
      <c r="G311" s="277"/>
      <c r="H311" s="280">
        <v>18.600000000000001</v>
      </c>
      <c r="I311" s="281"/>
      <c r="J311" s="277"/>
      <c r="K311" s="277"/>
      <c r="L311" s="282"/>
      <c r="M311" s="283"/>
      <c r="N311" s="284"/>
      <c r="O311" s="284"/>
      <c r="P311" s="284"/>
      <c r="Q311" s="284"/>
      <c r="R311" s="284"/>
      <c r="S311" s="284"/>
      <c r="T311" s="285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86" t="s">
        <v>149</v>
      </c>
      <c r="AU311" s="286" t="s">
        <v>88</v>
      </c>
      <c r="AV311" s="14" t="s">
        <v>88</v>
      </c>
      <c r="AW311" s="14" t="s">
        <v>34</v>
      </c>
      <c r="AX311" s="14" t="s">
        <v>78</v>
      </c>
      <c r="AY311" s="286" t="s">
        <v>141</v>
      </c>
    </row>
    <row r="312" s="14" customFormat="1">
      <c r="A312" s="14"/>
      <c r="B312" s="276"/>
      <c r="C312" s="277"/>
      <c r="D312" s="267" t="s">
        <v>149</v>
      </c>
      <c r="E312" s="278" t="s">
        <v>1</v>
      </c>
      <c r="F312" s="279" t="s">
        <v>403</v>
      </c>
      <c r="G312" s="277"/>
      <c r="H312" s="280">
        <v>4.8120000000000003</v>
      </c>
      <c r="I312" s="281"/>
      <c r="J312" s="277"/>
      <c r="K312" s="277"/>
      <c r="L312" s="282"/>
      <c r="M312" s="283"/>
      <c r="N312" s="284"/>
      <c r="O312" s="284"/>
      <c r="P312" s="284"/>
      <c r="Q312" s="284"/>
      <c r="R312" s="284"/>
      <c r="S312" s="284"/>
      <c r="T312" s="285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86" t="s">
        <v>149</v>
      </c>
      <c r="AU312" s="286" t="s">
        <v>88</v>
      </c>
      <c r="AV312" s="14" t="s">
        <v>88</v>
      </c>
      <c r="AW312" s="14" t="s">
        <v>34</v>
      </c>
      <c r="AX312" s="14" t="s">
        <v>78</v>
      </c>
      <c r="AY312" s="286" t="s">
        <v>141</v>
      </c>
    </row>
    <row r="313" s="14" customFormat="1">
      <c r="A313" s="14"/>
      <c r="B313" s="276"/>
      <c r="C313" s="277"/>
      <c r="D313" s="267" t="s">
        <v>149</v>
      </c>
      <c r="E313" s="278" t="s">
        <v>1</v>
      </c>
      <c r="F313" s="279" t="s">
        <v>404</v>
      </c>
      <c r="G313" s="277"/>
      <c r="H313" s="280">
        <v>2.3999999999999999</v>
      </c>
      <c r="I313" s="281"/>
      <c r="J313" s="277"/>
      <c r="K313" s="277"/>
      <c r="L313" s="282"/>
      <c r="M313" s="283"/>
      <c r="N313" s="284"/>
      <c r="O313" s="284"/>
      <c r="P313" s="284"/>
      <c r="Q313" s="284"/>
      <c r="R313" s="284"/>
      <c r="S313" s="284"/>
      <c r="T313" s="285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86" t="s">
        <v>149</v>
      </c>
      <c r="AU313" s="286" t="s">
        <v>88</v>
      </c>
      <c r="AV313" s="14" t="s">
        <v>88</v>
      </c>
      <c r="AW313" s="14" t="s">
        <v>34</v>
      </c>
      <c r="AX313" s="14" t="s">
        <v>78</v>
      </c>
      <c r="AY313" s="286" t="s">
        <v>141</v>
      </c>
    </row>
    <row r="314" s="14" customFormat="1">
      <c r="A314" s="14"/>
      <c r="B314" s="276"/>
      <c r="C314" s="277"/>
      <c r="D314" s="267" t="s">
        <v>149</v>
      </c>
      <c r="E314" s="278" t="s">
        <v>1</v>
      </c>
      <c r="F314" s="279" t="s">
        <v>405</v>
      </c>
      <c r="G314" s="277"/>
      <c r="H314" s="280">
        <v>14.481999999999999</v>
      </c>
      <c r="I314" s="281"/>
      <c r="J314" s="277"/>
      <c r="K314" s="277"/>
      <c r="L314" s="282"/>
      <c r="M314" s="283"/>
      <c r="N314" s="284"/>
      <c r="O314" s="284"/>
      <c r="P314" s="284"/>
      <c r="Q314" s="284"/>
      <c r="R314" s="284"/>
      <c r="S314" s="284"/>
      <c r="T314" s="285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86" t="s">
        <v>149</v>
      </c>
      <c r="AU314" s="286" t="s">
        <v>88</v>
      </c>
      <c r="AV314" s="14" t="s">
        <v>88</v>
      </c>
      <c r="AW314" s="14" t="s">
        <v>34</v>
      </c>
      <c r="AX314" s="14" t="s">
        <v>78</v>
      </c>
      <c r="AY314" s="286" t="s">
        <v>141</v>
      </c>
    </row>
    <row r="315" s="15" customFormat="1">
      <c r="A315" s="15"/>
      <c r="B315" s="287"/>
      <c r="C315" s="288"/>
      <c r="D315" s="267" t="s">
        <v>149</v>
      </c>
      <c r="E315" s="289" t="s">
        <v>1</v>
      </c>
      <c r="F315" s="290" t="s">
        <v>157</v>
      </c>
      <c r="G315" s="288"/>
      <c r="H315" s="291">
        <v>40.293999999999997</v>
      </c>
      <c r="I315" s="292"/>
      <c r="J315" s="288"/>
      <c r="K315" s="288"/>
      <c r="L315" s="293"/>
      <c r="M315" s="294"/>
      <c r="N315" s="295"/>
      <c r="O315" s="295"/>
      <c r="P315" s="295"/>
      <c r="Q315" s="295"/>
      <c r="R315" s="295"/>
      <c r="S315" s="295"/>
      <c r="T315" s="296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97" t="s">
        <v>149</v>
      </c>
      <c r="AU315" s="297" t="s">
        <v>88</v>
      </c>
      <c r="AV315" s="15" t="s">
        <v>147</v>
      </c>
      <c r="AW315" s="15" t="s">
        <v>34</v>
      </c>
      <c r="AX315" s="15" t="s">
        <v>86</v>
      </c>
      <c r="AY315" s="297" t="s">
        <v>141</v>
      </c>
    </row>
    <row r="316" s="2" customFormat="1" ht="16.5" customHeight="1">
      <c r="A316" s="39"/>
      <c r="B316" s="40"/>
      <c r="C316" s="298" t="s">
        <v>438</v>
      </c>
      <c r="D316" s="298" t="s">
        <v>158</v>
      </c>
      <c r="E316" s="299" t="s">
        <v>439</v>
      </c>
      <c r="F316" s="300" t="s">
        <v>440</v>
      </c>
      <c r="G316" s="301" t="s">
        <v>161</v>
      </c>
      <c r="H316" s="302">
        <v>8.0589999999999993</v>
      </c>
      <c r="I316" s="303"/>
      <c r="J316" s="304">
        <f>ROUND(I316*H316,2)</f>
        <v>0</v>
      </c>
      <c r="K316" s="305"/>
      <c r="L316" s="306"/>
      <c r="M316" s="307" t="s">
        <v>1</v>
      </c>
      <c r="N316" s="308" t="s">
        <v>43</v>
      </c>
      <c r="O316" s="92"/>
      <c r="P316" s="261">
        <f>O316*H316</f>
        <v>0</v>
      </c>
      <c r="Q316" s="261">
        <v>0.001</v>
      </c>
      <c r="R316" s="261">
        <f>Q316*H316</f>
        <v>0.0080590000000000002</v>
      </c>
      <c r="S316" s="261">
        <v>0</v>
      </c>
      <c r="T316" s="262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63" t="s">
        <v>330</v>
      </c>
      <c r="AT316" s="263" t="s">
        <v>158</v>
      </c>
      <c r="AU316" s="263" t="s">
        <v>88</v>
      </c>
      <c r="AY316" s="18" t="s">
        <v>141</v>
      </c>
      <c r="BE316" s="264">
        <f>IF(N316="základní",J316,0)</f>
        <v>0</v>
      </c>
      <c r="BF316" s="264">
        <f>IF(N316="snížená",J316,0)</f>
        <v>0</v>
      </c>
      <c r="BG316" s="264">
        <f>IF(N316="zákl. přenesená",J316,0)</f>
        <v>0</v>
      </c>
      <c r="BH316" s="264">
        <f>IF(N316="sníž. přenesená",J316,0)</f>
        <v>0</v>
      </c>
      <c r="BI316" s="264">
        <f>IF(N316="nulová",J316,0)</f>
        <v>0</v>
      </c>
      <c r="BJ316" s="18" t="s">
        <v>86</v>
      </c>
      <c r="BK316" s="264">
        <f>ROUND(I316*H316,2)</f>
        <v>0</v>
      </c>
      <c r="BL316" s="18" t="s">
        <v>244</v>
      </c>
      <c r="BM316" s="263" t="s">
        <v>441</v>
      </c>
    </row>
    <row r="317" s="14" customFormat="1">
      <c r="A317" s="14"/>
      <c r="B317" s="276"/>
      <c r="C317" s="277"/>
      <c r="D317" s="267" t="s">
        <v>149</v>
      </c>
      <c r="E317" s="278" t="s">
        <v>1</v>
      </c>
      <c r="F317" s="279" t="s">
        <v>442</v>
      </c>
      <c r="G317" s="277"/>
      <c r="H317" s="280">
        <v>8.0589999999999993</v>
      </c>
      <c r="I317" s="281"/>
      <c r="J317" s="277"/>
      <c r="K317" s="277"/>
      <c r="L317" s="282"/>
      <c r="M317" s="321"/>
      <c r="N317" s="322"/>
      <c r="O317" s="322"/>
      <c r="P317" s="322"/>
      <c r="Q317" s="322"/>
      <c r="R317" s="322"/>
      <c r="S317" s="322"/>
      <c r="T317" s="323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86" t="s">
        <v>149</v>
      </c>
      <c r="AU317" s="286" t="s">
        <v>88</v>
      </c>
      <c r="AV317" s="14" t="s">
        <v>88</v>
      </c>
      <c r="AW317" s="14" t="s">
        <v>34</v>
      </c>
      <c r="AX317" s="14" t="s">
        <v>86</v>
      </c>
      <c r="AY317" s="286" t="s">
        <v>141</v>
      </c>
    </row>
    <row r="318" s="2" customFormat="1" ht="6.96" customHeight="1">
      <c r="A318" s="39"/>
      <c r="B318" s="67"/>
      <c r="C318" s="68"/>
      <c r="D318" s="68"/>
      <c r="E318" s="68"/>
      <c r="F318" s="68"/>
      <c r="G318" s="68"/>
      <c r="H318" s="68"/>
      <c r="I318" s="186"/>
      <c r="J318" s="68"/>
      <c r="K318" s="68"/>
      <c r="L318" s="45"/>
      <c r="M318" s="39"/>
      <c r="O318" s="39"/>
      <c r="P318" s="39"/>
      <c r="Q318" s="39"/>
      <c r="R318" s="39"/>
      <c r="S318" s="39"/>
      <c r="T318" s="39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</row>
  </sheetData>
  <sheetProtection sheet="1" autoFilter="0" formatColumns="0" formatRows="0" objects="1" scenarios="1" spinCount="100000" saltValue="5ex/9icafojiehvfb+htriI8cbmZHCy590cTuU+mjZLesC86zUY8XQ2OGV2XxkDKuQj/FwYiWGuBC+1ca44w2g==" hashValue="FlocJVYsNe+hPzsRU8ySetcWOzJhHR8Nz7r7rzyG1YvhcTNWS6luCicemldlyO/uZl1eZ4PZ6b4SBT56L/jvOQ==" algorithmName="SHA-512" password="CC35"/>
  <autoFilter ref="C136:K317"/>
  <mergeCells count="14">
    <mergeCell ref="E7:H7"/>
    <mergeCell ref="E9:H9"/>
    <mergeCell ref="E18:H18"/>
    <mergeCell ref="E27:H27"/>
    <mergeCell ref="E85:H85"/>
    <mergeCell ref="E87:H87"/>
    <mergeCell ref="D111:F111"/>
    <mergeCell ref="D112:F112"/>
    <mergeCell ref="D113:F113"/>
    <mergeCell ref="D114:F114"/>
    <mergeCell ref="D115:F115"/>
    <mergeCell ref="E127:H127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7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88</v>
      </c>
    </row>
    <row r="4" s="1" customFormat="1" ht="24.96" customHeight="1">
      <c r="B4" s="21"/>
      <c r="D4" s="141" t="s">
        <v>95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1.základní škola Hořovice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96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443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2. 1. 2020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27</v>
      </c>
      <c r="F15" s="39"/>
      <c r="G15" s="39"/>
      <c r="H15" s="39"/>
      <c r="I15" s="148" t="s">
        <v>28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8" t="s">
        <v>25</v>
      </c>
      <c r="J20" s="147" t="s">
        <v>32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33</v>
      </c>
      <c r="F21" s="39"/>
      <c r="G21" s="39"/>
      <c r="H21" s="39"/>
      <c r="I21" s="148" t="s">
        <v>28</v>
      </c>
      <c r="J21" s="147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35</v>
      </c>
      <c r="E23" s="39"/>
      <c r="F23" s="39"/>
      <c r="G23" s="39"/>
      <c r="H23" s="39"/>
      <c r="I23" s="148" t="s">
        <v>25</v>
      </c>
      <c r="J23" s="147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tr">
        <f>IF('Rekapitulace stavby'!E20="","",'Rekapitulace stavby'!E20)</f>
        <v xml:space="preserve"> </v>
      </c>
      <c r="F24" s="39"/>
      <c r="G24" s="39"/>
      <c r="H24" s="39"/>
      <c r="I24" s="148" t="s">
        <v>28</v>
      </c>
      <c r="J24" s="147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37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147" t="s">
        <v>98</v>
      </c>
      <c r="E30" s="39"/>
      <c r="F30" s="39"/>
      <c r="G30" s="39"/>
      <c r="H30" s="39"/>
      <c r="I30" s="145"/>
      <c r="J30" s="157">
        <f>J96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58" t="s">
        <v>99</v>
      </c>
      <c r="E31" s="39"/>
      <c r="F31" s="39"/>
      <c r="G31" s="39"/>
      <c r="H31" s="39"/>
      <c r="I31" s="145"/>
      <c r="J31" s="157">
        <f>J111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9" t="s">
        <v>38</v>
      </c>
      <c r="E32" s="39"/>
      <c r="F32" s="39"/>
      <c r="G32" s="39"/>
      <c r="H32" s="39"/>
      <c r="I32" s="145"/>
      <c r="J32" s="160">
        <f>ROUND(J30 + J31,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5"/>
      <c r="E33" s="155"/>
      <c r="F33" s="155"/>
      <c r="G33" s="155"/>
      <c r="H33" s="155"/>
      <c r="I33" s="156"/>
      <c r="J33" s="155"/>
      <c r="K33" s="155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1" t="s">
        <v>40</v>
      </c>
      <c r="G34" s="39"/>
      <c r="H34" s="39"/>
      <c r="I34" s="162" t="s">
        <v>39</v>
      </c>
      <c r="J34" s="161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42</v>
      </c>
      <c r="E35" s="143" t="s">
        <v>43</v>
      </c>
      <c r="F35" s="164">
        <f>ROUND((SUM(BE111:BE118) + SUM(BE138:BE505)),  2)</f>
        <v>0</v>
      </c>
      <c r="G35" s="39"/>
      <c r="H35" s="39"/>
      <c r="I35" s="165">
        <v>0.20999999999999999</v>
      </c>
      <c r="J35" s="164">
        <f>ROUND(((SUM(BE111:BE118) + SUM(BE138:BE505))*I35),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64">
        <f>ROUND((SUM(BF111:BF118) + SUM(BF138:BF505)),  2)</f>
        <v>0</v>
      </c>
      <c r="G36" s="39"/>
      <c r="H36" s="39"/>
      <c r="I36" s="165">
        <v>0.14999999999999999</v>
      </c>
      <c r="J36" s="164">
        <f>ROUND(((SUM(BF111:BF118) + SUM(BF138:BF505))*I36),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64">
        <f>ROUND((SUM(BG111:BG118) + SUM(BG138:BG505)),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64">
        <f>ROUND((SUM(BH111:BH118) + SUM(BH138:BH505)),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64">
        <f>ROUND((SUM(BI111:BI118) + SUM(BI138:BI505)),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71"/>
      <c r="J41" s="172">
        <f>SUM(J32:J39)</f>
        <v>0</v>
      </c>
      <c r="K41" s="173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145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4" t="s">
        <v>51</v>
      </c>
      <c r="E50" s="175"/>
      <c r="F50" s="175"/>
      <c r="G50" s="174" t="s">
        <v>52</v>
      </c>
      <c r="H50" s="175"/>
      <c r="I50" s="176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7" t="s">
        <v>53</v>
      </c>
      <c r="E61" s="178"/>
      <c r="F61" s="179" t="s">
        <v>54</v>
      </c>
      <c r="G61" s="177" t="s">
        <v>53</v>
      </c>
      <c r="H61" s="178"/>
      <c r="I61" s="180"/>
      <c r="J61" s="181" t="s">
        <v>54</v>
      </c>
      <c r="K61" s="17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55</v>
      </c>
      <c r="E65" s="182"/>
      <c r="F65" s="182"/>
      <c r="G65" s="174" t="s">
        <v>56</v>
      </c>
      <c r="H65" s="182"/>
      <c r="I65" s="183"/>
      <c r="J65" s="182"/>
      <c r="K65" s="18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7" t="s">
        <v>53</v>
      </c>
      <c r="E76" s="178"/>
      <c r="F76" s="179" t="s">
        <v>54</v>
      </c>
      <c r="G76" s="177" t="s">
        <v>53</v>
      </c>
      <c r="H76" s="178"/>
      <c r="I76" s="180"/>
      <c r="J76" s="181" t="s">
        <v>54</v>
      </c>
      <c r="K76" s="17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4"/>
      <c r="C77" s="185"/>
      <c r="D77" s="185"/>
      <c r="E77" s="185"/>
      <c r="F77" s="185"/>
      <c r="G77" s="185"/>
      <c r="H77" s="185"/>
      <c r="I77" s="186"/>
      <c r="J77" s="185"/>
      <c r="K77" s="185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7"/>
      <c r="C81" s="188"/>
      <c r="D81" s="188"/>
      <c r="E81" s="188"/>
      <c r="F81" s="188"/>
      <c r="G81" s="188"/>
      <c r="H81" s="188"/>
      <c r="I81" s="189"/>
      <c r="J81" s="188"/>
      <c r="K81" s="188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100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90" t="str">
        <f>E7</f>
        <v>1.základní škola Hořovice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96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02 - Oprava ŽB konstrukcí u bazénu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Hořovice - Komenského 1245</v>
      </c>
      <c r="G89" s="41"/>
      <c r="H89" s="41"/>
      <c r="I89" s="148" t="s">
        <v>22</v>
      </c>
      <c r="J89" s="80" t="str">
        <f>IF(J12="","",J12)</f>
        <v>2. 1. 2020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1.základní škola Hořovice, 268 01 Hořovice</v>
      </c>
      <c r="G91" s="41"/>
      <c r="H91" s="41"/>
      <c r="I91" s="148" t="s">
        <v>31</v>
      </c>
      <c r="J91" s="37" t="str">
        <f>E21</f>
        <v>Ing. Roman Šafář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148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91" t="s">
        <v>101</v>
      </c>
      <c r="D94" s="192"/>
      <c r="E94" s="192"/>
      <c r="F94" s="192"/>
      <c r="G94" s="192"/>
      <c r="H94" s="192"/>
      <c r="I94" s="193"/>
      <c r="J94" s="194" t="s">
        <v>102</v>
      </c>
      <c r="K94" s="192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5" t="s">
        <v>103</v>
      </c>
      <c r="D96" s="41"/>
      <c r="E96" s="41"/>
      <c r="F96" s="41"/>
      <c r="G96" s="41"/>
      <c r="H96" s="41"/>
      <c r="I96" s="145"/>
      <c r="J96" s="111">
        <f>J138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104</v>
      </c>
    </row>
    <row r="97" s="9" customFormat="1" ht="24.96" customHeight="1">
      <c r="A97" s="9"/>
      <c r="B97" s="196"/>
      <c r="C97" s="197"/>
      <c r="D97" s="198" t="s">
        <v>105</v>
      </c>
      <c r="E97" s="199"/>
      <c r="F97" s="199"/>
      <c r="G97" s="199"/>
      <c r="H97" s="199"/>
      <c r="I97" s="200"/>
      <c r="J97" s="201">
        <f>J139</f>
        <v>0</v>
      </c>
      <c r="K97" s="197"/>
      <c r="L97" s="20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3"/>
      <c r="C98" s="204"/>
      <c r="D98" s="205" t="s">
        <v>444</v>
      </c>
      <c r="E98" s="206"/>
      <c r="F98" s="206"/>
      <c r="G98" s="206"/>
      <c r="H98" s="206"/>
      <c r="I98" s="207"/>
      <c r="J98" s="208">
        <f>J140</f>
        <v>0</v>
      </c>
      <c r="K98" s="204"/>
      <c r="L98" s="20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3"/>
      <c r="C99" s="204"/>
      <c r="D99" s="205" t="s">
        <v>108</v>
      </c>
      <c r="E99" s="206"/>
      <c r="F99" s="206"/>
      <c r="G99" s="206"/>
      <c r="H99" s="206"/>
      <c r="I99" s="207"/>
      <c r="J99" s="208">
        <f>J144</f>
        <v>0</v>
      </c>
      <c r="K99" s="204"/>
      <c r="L99" s="20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3"/>
      <c r="C100" s="204"/>
      <c r="D100" s="205" t="s">
        <v>109</v>
      </c>
      <c r="E100" s="206"/>
      <c r="F100" s="206"/>
      <c r="G100" s="206"/>
      <c r="H100" s="206"/>
      <c r="I100" s="207"/>
      <c r="J100" s="208">
        <f>J186</f>
        <v>0</v>
      </c>
      <c r="K100" s="204"/>
      <c r="L100" s="20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3"/>
      <c r="C101" s="204"/>
      <c r="D101" s="205" t="s">
        <v>110</v>
      </c>
      <c r="E101" s="206"/>
      <c r="F101" s="206"/>
      <c r="G101" s="206"/>
      <c r="H101" s="206"/>
      <c r="I101" s="207"/>
      <c r="J101" s="208">
        <f>J395</f>
        <v>0</v>
      </c>
      <c r="K101" s="204"/>
      <c r="L101" s="20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3"/>
      <c r="C102" s="204"/>
      <c r="D102" s="205" t="s">
        <v>111</v>
      </c>
      <c r="E102" s="206"/>
      <c r="F102" s="206"/>
      <c r="G102" s="206"/>
      <c r="H102" s="206"/>
      <c r="I102" s="207"/>
      <c r="J102" s="208">
        <f>J406</f>
        <v>0</v>
      </c>
      <c r="K102" s="204"/>
      <c r="L102" s="20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96"/>
      <c r="C103" s="197"/>
      <c r="D103" s="198" t="s">
        <v>112</v>
      </c>
      <c r="E103" s="199"/>
      <c r="F103" s="199"/>
      <c r="G103" s="199"/>
      <c r="H103" s="199"/>
      <c r="I103" s="200"/>
      <c r="J103" s="201">
        <f>J410</f>
        <v>0</v>
      </c>
      <c r="K103" s="197"/>
      <c r="L103" s="20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203"/>
      <c r="C104" s="204"/>
      <c r="D104" s="205" t="s">
        <v>445</v>
      </c>
      <c r="E104" s="206"/>
      <c r="F104" s="206"/>
      <c r="G104" s="206"/>
      <c r="H104" s="206"/>
      <c r="I104" s="207"/>
      <c r="J104" s="208">
        <f>J411</f>
        <v>0</v>
      </c>
      <c r="K104" s="204"/>
      <c r="L104" s="20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3"/>
      <c r="C105" s="204"/>
      <c r="D105" s="205" t="s">
        <v>446</v>
      </c>
      <c r="E105" s="206"/>
      <c r="F105" s="206"/>
      <c r="G105" s="206"/>
      <c r="H105" s="206"/>
      <c r="I105" s="207"/>
      <c r="J105" s="208">
        <f>J425</f>
        <v>0</v>
      </c>
      <c r="K105" s="204"/>
      <c r="L105" s="20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3"/>
      <c r="C106" s="204"/>
      <c r="D106" s="205" t="s">
        <v>447</v>
      </c>
      <c r="E106" s="206"/>
      <c r="F106" s="206"/>
      <c r="G106" s="206"/>
      <c r="H106" s="206"/>
      <c r="I106" s="207"/>
      <c r="J106" s="208">
        <f>J434</f>
        <v>0</v>
      </c>
      <c r="K106" s="204"/>
      <c r="L106" s="20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3"/>
      <c r="C107" s="204"/>
      <c r="D107" s="205" t="s">
        <v>115</v>
      </c>
      <c r="E107" s="206"/>
      <c r="F107" s="206"/>
      <c r="G107" s="206"/>
      <c r="H107" s="206"/>
      <c r="I107" s="207"/>
      <c r="J107" s="208">
        <f>J479</f>
        <v>0</v>
      </c>
      <c r="K107" s="204"/>
      <c r="L107" s="20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96"/>
      <c r="C108" s="197"/>
      <c r="D108" s="198" t="s">
        <v>448</v>
      </c>
      <c r="E108" s="199"/>
      <c r="F108" s="199"/>
      <c r="G108" s="199"/>
      <c r="H108" s="199"/>
      <c r="I108" s="200"/>
      <c r="J108" s="201">
        <f>J494</f>
        <v>0</v>
      </c>
      <c r="K108" s="197"/>
      <c r="L108" s="202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2" customFormat="1" ht="21.84" customHeight="1">
      <c r="A109" s="39"/>
      <c r="B109" s="40"/>
      <c r="C109" s="41"/>
      <c r="D109" s="41"/>
      <c r="E109" s="41"/>
      <c r="F109" s="41"/>
      <c r="G109" s="41"/>
      <c r="H109" s="41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9.28" customHeight="1">
      <c r="A111" s="39"/>
      <c r="B111" s="40"/>
      <c r="C111" s="195" t="s">
        <v>116</v>
      </c>
      <c r="D111" s="41"/>
      <c r="E111" s="41"/>
      <c r="F111" s="41"/>
      <c r="G111" s="41"/>
      <c r="H111" s="41"/>
      <c r="I111" s="145"/>
      <c r="J111" s="210">
        <f>ROUND(J112 + J113 + J114 + J115 + J116 + J117,2)</f>
        <v>0</v>
      </c>
      <c r="K111" s="41"/>
      <c r="L111" s="64"/>
      <c r="N111" s="211" t="s">
        <v>42</v>
      </c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8" customHeight="1">
      <c r="A112" s="39"/>
      <c r="B112" s="40"/>
      <c r="C112" s="41"/>
      <c r="D112" s="212" t="s">
        <v>117</v>
      </c>
      <c r="E112" s="213"/>
      <c r="F112" s="213"/>
      <c r="G112" s="41"/>
      <c r="H112" s="41"/>
      <c r="I112" s="145"/>
      <c r="J112" s="214">
        <v>0</v>
      </c>
      <c r="K112" s="41"/>
      <c r="L112" s="215"/>
      <c r="M112" s="216"/>
      <c r="N112" s="217" t="s">
        <v>43</v>
      </c>
      <c r="O112" s="216"/>
      <c r="P112" s="216"/>
      <c r="Q112" s="216"/>
      <c r="R112" s="216"/>
      <c r="S112" s="145"/>
      <c r="T112" s="145"/>
      <c r="U112" s="145"/>
      <c r="V112" s="145"/>
      <c r="W112" s="145"/>
      <c r="X112" s="145"/>
      <c r="Y112" s="145"/>
      <c r="Z112" s="145"/>
      <c r="AA112" s="145"/>
      <c r="AB112" s="145"/>
      <c r="AC112" s="145"/>
      <c r="AD112" s="145"/>
      <c r="AE112" s="145"/>
      <c r="AF112" s="216"/>
      <c r="AG112" s="216"/>
      <c r="AH112" s="216"/>
      <c r="AI112" s="216"/>
      <c r="AJ112" s="216"/>
      <c r="AK112" s="216"/>
      <c r="AL112" s="216"/>
      <c r="AM112" s="216"/>
      <c r="AN112" s="216"/>
      <c r="AO112" s="216"/>
      <c r="AP112" s="216"/>
      <c r="AQ112" s="216"/>
      <c r="AR112" s="216"/>
      <c r="AS112" s="216"/>
      <c r="AT112" s="216"/>
      <c r="AU112" s="216"/>
      <c r="AV112" s="216"/>
      <c r="AW112" s="216"/>
      <c r="AX112" s="216"/>
      <c r="AY112" s="218" t="s">
        <v>118</v>
      </c>
      <c r="AZ112" s="216"/>
      <c r="BA112" s="216"/>
      <c r="BB112" s="216"/>
      <c r="BC112" s="216"/>
      <c r="BD112" s="216"/>
      <c r="BE112" s="219">
        <f>IF(N112="základní",J112,0)</f>
        <v>0</v>
      </c>
      <c r="BF112" s="219">
        <f>IF(N112="snížená",J112,0)</f>
        <v>0</v>
      </c>
      <c r="BG112" s="219">
        <f>IF(N112="zákl. přenesená",J112,0)</f>
        <v>0</v>
      </c>
      <c r="BH112" s="219">
        <f>IF(N112="sníž. přenesená",J112,0)</f>
        <v>0</v>
      </c>
      <c r="BI112" s="219">
        <f>IF(N112="nulová",J112,0)</f>
        <v>0</v>
      </c>
      <c r="BJ112" s="218" t="s">
        <v>86</v>
      </c>
      <c r="BK112" s="216"/>
      <c r="BL112" s="216"/>
      <c r="BM112" s="216"/>
    </row>
    <row r="113" s="2" customFormat="1" ht="18" customHeight="1">
      <c r="A113" s="39"/>
      <c r="B113" s="40"/>
      <c r="C113" s="41"/>
      <c r="D113" s="212" t="s">
        <v>119</v>
      </c>
      <c r="E113" s="213"/>
      <c r="F113" s="213"/>
      <c r="G113" s="41"/>
      <c r="H113" s="41"/>
      <c r="I113" s="145"/>
      <c r="J113" s="214">
        <v>0</v>
      </c>
      <c r="K113" s="41"/>
      <c r="L113" s="215"/>
      <c r="M113" s="216"/>
      <c r="N113" s="217" t="s">
        <v>43</v>
      </c>
      <c r="O113" s="216"/>
      <c r="P113" s="216"/>
      <c r="Q113" s="216"/>
      <c r="R113" s="216"/>
      <c r="S113" s="145"/>
      <c r="T113" s="145"/>
      <c r="U113" s="145"/>
      <c r="V113" s="145"/>
      <c r="W113" s="145"/>
      <c r="X113" s="145"/>
      <c r="Y113" s="145"/>
      <c r="Z113" s="145"/>
      <c r="AA113" s="145"/>
      <c r="AB113" s="145"/>
      <c r="AC113" s="145"/>
      <c r="AD113" s="145"/>
      <c r="AE113" s="145"/>
      <c r="AF113" s="216"/>
      <c r="AG113" s="216"/>
      <c r="AH113" s="216"/>
      <c r="AI113" s="216"/>
      <c r="AJ113" s="216"/>
      <c r="AK113" s="216"/>
      <c r="AL113" s="216"/>
      <c r="AM113" s="216"/>
      <c r="AN113" s="216"/>
      <c r="AO113" s="216"/>
      <c r="AP113" s="216"/>
      <c r="AQ113" s="216"/>
      <c r="AR113" s="216"/>
      <c r="AS113" s="216"/>
      <c r="AT113" s="216"/>
      <c r="AU113" s="216"/>
      <c r="AV113" s="216"/>
      <c r="AW113" s="216"/>
      <c r="AX113" s="216"/>
      <c r="AY113" s="218" t="s">
        <v>118</v>
      </c>
      <c r="AZ113" s="216"/>
      <c r="BA113" s="216"/>
      <c r="BB113" s="216"/>
      <c r="BC113" s="216"/>
      <c r="BD113" s="216"/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218" t="s">
        <v>86</v>
      </c>
      <c r="BK113" s="216"/>
      <c r="BL113" s="216"/>
      <c r="BM113" s="216"/>
    </row>
    <row r="114" s="2" customFormat="1" ht="18" customHeight="1">
      <c r="A114" s="39"/>
      <c r="B114" s="40"/>
      <c r="C114" s="41"/>
      <c r="D114" s="212" t="s">
        <v>120</v>
      </c>
      <c r="E114" s="213"/>
      <c r="F114" s="213"/>
      <c r="G114" s="41"/>
      <c r="H114" s="41"/>
      <c r="I114" s="145"/>
      <c r="J114" s="214">
        <v>0</v>
      </c>
      <c r="K114" s="41"/>
      <c r="L114" s="215"/>
      <c r="M114" s="216"/>
      <c r="N114" s="217" t="s">
        <v>43</v>
      </c>
      <c r="O114" s="216"/>
      <c r="P114" s="216"/>
      <c r="Q114" s="216"/>
      <c r="R114" s="216"/>
      <c r="S114" s="145"/>
      <c r="T114" s="145"/>
      <c r="U114" s="145"/>
      <c r="V114" s="145"/>
      <c r="W114" s="145"/>
      <c r="X114" s="145"/>
      <c r="Y114" s="145"/>
      <c r="Z114" s="145"/>
      <c r="AA114" s="145"/>
      <c r="AB114" s="145"/>
      <c r="AC114" s="145"/>
      <c r="AD114" s="145"/>
      <c r="AE114" s="145"/>
      <c r="AF114" s="216"/>
      <c r="AG114" s="216"/>
      <c r="AH114" s="216"/>
      <c r="AI114" s="216"/>
      <c r="AJ114" s="216"/>
      <c r="AK114" s="216"/>
      <c r="AL114" s="216"/>
      <c r="AM114" s="216"/>
      <c r="AN114" s="216"/>
      <c r="AO114" s="216"/>
      <c r="AP114" s="216"/>
      <c r="AQ114" s="216"/>
      <c r="AR114" s="216"/>
      <c r="AS114" s="216"/>
      <c r="AT114" s="216"/>
      <c r="AU114" s="216"/>
      <c r="AV114" s="216"/>
      <c r="AW114" s="216"/>
      <c r="AX114" s="216"/>
      <c r="AY114" s="218" t="s">
        <v>118</v>
      </c>
      <c r="AZ114" s="216"/>
      <c r="BA114" s="216"/>
      <c r="BB114" s="216"/>
      <c r="BC114" s="216"/>
      <c r="BD114" s="216"/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218" t="s">
        <v>86</v>
      </c>
      <c r="BK114" s="216"/>
      <c r="BL114" s="216"/>
      <c r="BM114" s="216"/>
    </row>
    <row r="115" s="2" customFormat="1" ht="18" customHeight="1">
      <c r="A115" s="39"/>
      <c r="B115" s="40"/>
      <c r="C115" s="41"/>
      <c r="D115" s="212" t="s">
        <v>121</v>
      </c>
      <c r="E115" s="213"/>
      <c r="F115" s="213"/>
      <c r="G115" s="41"/>
      <c r="H115" s="41"/>
      <c r="I115" s="145"/>
      <c r="J115" s="214">
        <v>0</v>
      </c>
      <c r="K115" s="41"/>
      <c r="L115" s="215"/>
      <c r="M115" s="216"/>
      <c r="N115" s="217" t="s">
        <v>43</v>
      </c>
      <c r="O115" s="216"/>
      <c r="P115" s="216"/>
      <c r="Q115" s="216"/>
      <c r="R115" s="216"/>
      <c r="S115" s="145"/>
      <c r="T115" s="145"/>
      <c r="U115" s="145"/>
      <c r="V115" s="145"/>
      <c r="W115" s="145"/>
      <c r="X115" s="145"/>
      <c r="Y115" s="145"/>
      <c r="Z115" s="145"/>
      <c r="AA115" s="145"/>
      <c r="AB115" s="145"/>
      <c r="AC115" s="145"/>
      <c r="AD115" s="145"/>
      <c r="AE115" s="145"/>
      <c r="AF115" s="216"/>
      <c r="AG115" s="216"/>
      <c r="AH115" s="216"/>
      <c r="AI115" s="216"/>
      <c r="AJ115" s="216"/>
      <c r="AK115" s="216"/>
      <c r="AL115" s="216"/>
      <c r="AM115" s="216"/>
      <c r="AN115" s="216"/>
      <c r="AO115" s="216"/>
      <c r="AP115" s="216"/>
      <c r="AQ115" s="216"/>
      <c r="AR115" s="216"/>
      <c r="AS115" s="216"/>
      <c r="AT115" s="216"/>
      <c r="AU115" s="216"/>
      <c r="AV115" s="216"/>
      <c r="AW115" s="216"/>
      <c r="AX115" s="216"/>
      <c r="AY115" s="218" t="s">
        <v>118</v>
      </c>
      <c r="AZ115" s="216"/>
      <c r="BA115" s="216"/>
      <c r="BB115" s="216"/>
      <c r="BC115" s="216"/>
      <c r="BD115" s="216"/>
      <c r="BE115" s="219">
        <f>IF(N115="základní",J115,0)</f>
        <v>0</v>
      </c>
      <c r="BF115" s="219">
        <f>IF(N115="snížená",J115,0)</f>
        <v>0</v>
      </c>
      <c r="BG115" s="219">
        <f>IF(N115="zákl. přenesená",J115,0)</f>
        <v>0</v>
      </c>
      <c r="BH115" s="219">
        <f>IF(N115="sníž. přenesená",J115,0)</f>
        <v>0</v>
      </c>
      <c r="BI115" s="219">
        <f>IF(N115="nulová",J115,0)</f>
        <v>0</v>
      </c>
      <c r="BJ115" s="218" t="s">
        <v>86</v>
      </c>
      <c r="BK115" s="216"/>
      <c r="BL115" s="216"/>
      <c r="BM115" s="216"/>
    </row>
    <row r="116" s="2" customFormat="1" ht="18" customHeight="1">
      <c r="A116" s="39"/>
      <c r="B116" s="40"/>
      <c r="C116" s="41"/>
      <c r="D116" s="212" t="s">
        <v>122</v>
      </c>
      <c r="E116" s="213"/>
      <c r="F116" s="213"/>
      <c r="G116" s="41"/>
      <c r="H116" s="41"/>
      <c r="I116" s="145"/>
      <c r="J116" s="214">
        <v>0</v>
      </c>
      <c r="K116" s="41"/>
      <c r="L116" s="215"/>
      <c r="M116" s="216"/>
      <c r="N116" s="217" t="s">
        <v>43</v>
      </c>
      <c r="O116" s="216"/>
      <c r="P116" s="216"/>
      <c r="Q116" s="216"/>
      <c r="R116" s="216"/>
      <c r="S116" s="145"/>
      <c r="T116" s="145"/>
      <c r="U116" s="145"/>
      <c r="V116" s="145"/>
      <c r="W116" s="145"/>
      <c r="X116" s="145"/>
      <c r="Y116" s="145"/>
      <c r="Z116" s="145"/>
      <c r="AA116" s="145"/>
      <c r="AB116" s="145"/>
      <c r="AC116" s="145"/>
      <c r="AD116" s="145"/>
      <c r="AE116" s="145"/>
      <c r="AF116" s="216"/>
      <c r="AG116" s="216"/>
      <c r="AH116" s="216"/>
      <c r="AI116" s="216"/>
      <c r="AJ116" s="216"/>
      <c r="AK116" s="216"/>
      <c r="AL116" s="216"/>
      <c r="AM116" s="216"/>
      <c r="AN116" s="216"/>
      <c r="AO116" s="216"/>
      <c r="AP116" s="216"/>
      <c r="AQ116" s="216"/>
      <c r="AR116" s="216"/>
      <c r="AS116" s="216"/>
      <c r="AT116" s="216"/>
      <c r="AU116" s="216"/>
      <c r="AV116" s="216"/>
      <c r="AW116" s="216"/>
      <c r="AX116" s="216"/>
      <c r="AY116" s="218" t="s">
        <v>118</v>
      </c>
      <c r="AZ116" s="216"/>
      <c r="BA116" s="216"/>
      <c r="BB116" s="216"/>
      <c r="BC116" s="216"/>
      <c r="BD116" s="216"/>
      <c r="BE116" s="219">
        <f>IF(N116="základní",J116,0)</f>
        <v>0</v>
      </c>
      <c r="BF116" s="219">
        <f>IF(N116="snížená",J116,0)</f>
        <v>0</v>
      </c>
      <c r="BG116" s="219">
        <f>IF(N116="zákl. přenesená",J116,0)</f>
        <v>0</v>
      </c>
      <c r="BH116" s="219">
        <f>IF(N116="sníž. přenesená",J116,0)</f>
        <v>0</v>
      </c>
      <c r="BI116" s="219">
        <f>IF(N116="nulová",J116,0)</f>
        <v>0</v>
      </c>
      <c r="BJ116" s="218" t="s">
        <v>86</v>
      </c>
      <c r="BK116" s="216"/>
      <c r="BL116" s="216"/>
      <c r="BM116" s="216"/>
    </row>
    <row r="117" s="2" customFormat="1" ht="18" customHeight="1">
      <c r="A117" s="39"/>
      <c r="B117" s="40"/>
      <c r="C117" s="41"/>
      <c r="D117" s="213" t="s">
        <v>123</v>
      </c>
      <c r="E117" s="41"/>
      <c r="F117" s="41"/>
      <c r="G117" s="41"/>
      <c r="H117" s="41"/>
      <c r="I117" s="145"/>
      <c r="J117" s="214">
        <f>ROUND(J30*T117,2)</f>
        <v>0</v>
      </c>
      <c r="K117" s="41"/>
      <c r="L117" s="215"/>
      <c r="M117" s="216"/>
      <c r="N117" s="217" t="s">
        <v>43</v>
      </c>
      <c r="O117" s="216"/>
      <c r="P117" s="216"/>
      <c r="Q117" s="216"/>
      <c r="R117" s="216"/>
      <c r="S117" s="145"/>
      <c r="T117" s="145"/>
      <c r="U117" s="145"/>
      <c r="V117" s="145"/>
      <c r="W117" s="145"/>
      <c r="X117" s="145"/>
      <c r="Y117" s="145"/>
      <c r="Z117" s="145"/>
      <c r="AA117" s="145"/>
      <c r="AB117" s="145"/>
      <c r="AC117" s="145"/>
      <c r="AD117" s="145"/>
      <c r="AE117" s="145"/>
      <c r="AF117" s="216"/>
      <c r="AG117" s="216"/>
      <c r="AH117" s="216"/>
      <c r="AI117" s="216"/>
      <c r="AJ117" s="216"/>
      <c r="AK117" s="216"/>
      <c r="AL117" s="216"/>
      <c r="AM117" s="216"/>
      <c r="AN117" s="216"/>
      <c r="AO117" s="216"/>
      <c r="AP117" s="216"/>
      <c r="AQ117" s="216"/>
      <c r="AR117" s="216"/>
      <c r="AS117" s="216"/>
      <c r="AT117" s="216"/>
      <c r="AU117" s="216"/>
      <c r="AV117" s="216"/>
      <c r="AW117" s="216"/>
      <c r="AX117" s="216"/>
      <c r="AY117" s="218" t="s">
        <v>124</v>
      </c>
      <c r="AZ117" s="216"/>
      <c r="BA117" s="216"/>
      <c r="BB117" s="216"/>
      <c r="BC117" s="216"/>
      <c r="BD117" s="216"/>
      <c r="BE117" s="219">
        <f>IF(N117="základní",J117,0)</f>
        <v>0</v>
      </c>
      <c r="BF117" s="219">
        <f>IF(N117="snížená",J117,0)</f>
        <v>0</v>
      </c>
      <c r="BG117" s="219">
        <f>IF(N117="zákl. přenesená",J117,0)</f>
        <v>0</v>
      </c>
      <c r="BH117" s="219">
        <f>IF(N117="sníž. přenesená",J117,0)</f>
        <v>0</v>
      </c>
      <c r="BI117" s="219">
        <f>IF(N117="nulová",J117,0)</f>
        <v>0</v>
      </c>
      <c r="BJ117" s="218" t="s">
        <v>86</v>
      </c>
      <c r="BK117" s="216"/>
      <c r="BL117" s="216"/>
      <c r="BM117" s="216"/>
    </row>
    <row r="118" s="2" customFormat="1">
      <c r="A118" s="39"/>
      <c r="B118" s="40"/>
      <c r="C118" s="41"/>
      <c r="D118" s="41"/>
      <c r="E118" s="41"/>
      <c r="F118" s="41"/>
      <c r="G118" s="41"/>
      <c r="H118" s="41"/>
      <c r="I118" s="145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9.28" customHeight="1">
      <c r="A119" s="39"/>
      <c r="B119" s="40"/>
      <c r="C119" s="220" t="s">
        <v>125</v>
      </c>
      <c r="D119" s="192"/>
      <c r="E119" s="192"/>
      <c r="F119" s="192"/>
      <c r="G119" s="192"/>
      <c r="H119" s="192"/>
      <c r="I119" s="193"/>
      <c r="J119" s="221">
        <f>ROUND(J96+J111,2)</f>
        <v>0</v>
      </c>
      <c r="K119" s="192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67"/>
      <c r="C120" s="68"/>
      <c r="D120" s="68"/>
      <c r="E120" s="68"/>
      <c r="F120" s="68"/>
      <c r="G120" s="68"/>
      <c r="H120" s="68"/>
      <c r="I120" s="186"/>
      <c r="J120" s="68"/>
      <c r="K120" s="68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4" s="2" customFormat="1" ht="6.96" customHeight="1">
      <c r="A124" s="39"/>
      <c r="B124" s="69"/>
      <c r="C124" s="70"/>
      <c r="D124" s="70"/>
      <c r="E124" s="70"/>
      <c r="F124" s="70"/>
      <c r="G124" s="70"/>
      <c r="H124" s="70"/>
      <c r="I124" s="189"/>
      <c r="J124" s="70"/>
      <c r="K124" s="70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24.96" customHeight="1">
      <c r="A125" s="39"/>
      <c r="B125" s="40"/>
      <c r="C125" s="24" t="s">
        <v>126</v>
      </c>
      <c r="D125" s="41"/>
      <c r="E125" s="41"/>
      <c r="F125" s="41"/>
      <c r="G125" s="41"/>
      <c r="H125" s="41"/>
      <c r="I125" s="145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145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16</v>
      </c>
      <c r="D127" s="41"/>
      <c r="E127" s="41"/>
      <c r="F127" s="41"/>
      <c r="G127" s="41"/>
      <c r="H127" s="41"/>
      <c r="I127" s="145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6.5" customHeight="1">
      <c r="A128" s="39"/>
      <c r="B128" s="40"/>
      <c r="C128" s="41"/>
      <c r="D128" s="41"/>
      <c r="E128" s="190" t="str">
        <f>E7</f>
        <v>1.základní škola Hořovice</v>
      </c>
      <c r="F128" s="33"/>
      <c r="G128" s="33"/>
      <c r="H128" s="33"/>
      <c r="I128" s="145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2" customHeight="1">
      <c r="A129" s="39"/>
      <c r="B129" s="40"/>
      <c r="C129" s="33" t="s">
        <v>96</v>
      </c>
      <c r="D129" s="41"/>
      <c r="E129" s="41"/>
      <c r="F129" s="41"/>
      <c r="G129" s="41"/>
      <c r="H129" s="41"/>
      <c r="I129" s="145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6.5" customHeight="1">
      <c r="A130" s="39"/>
      <c r="B130" s="40"/>
      <c r="C130" s="41"/>
      <c r="D130" s="41"/>
      <c r="E130" s="77" t="str">
        <f>E9</f>
        <v>02 - Oprava ŽB konstrukcí u bazénu</v>
      </c>
      <c r="F130" s="41"/>
      <c r="G130" s="41"/>
      <c r="H130" s="41"/>
      <c r="I130" s="145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40"/>
      <c r="C131" s="41"/>
      <c r="D131" s="41"/>
      <c r="E131" s="41"/>
      <c r="F131" s="41"/>
      <c r="G131" s="41"/>
      <c r="H131" s="41"/>
      <c r="I131" s="145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2" customHeight="1">
      <c r="A132" s="39"/>
      <c r="B132" s="40"/>
      <c r="C132" s="33" t="s">
        <v>20</v>
      </c>
      <c r="D132" s="41"/>
      <c r="E132" s="41"/>
      <c r="F132" s="28" t="str">
        <f>F12</f>
        <v>Hořovice - Komenského 1245</v>
      </c>
      <c r="G132" s="41"/>
      <c r="H132" s="41"/>
      <c r="I132" s="148" t="s">
        <v>22</v>
      </c>
      <c r="J132" s="80" t="str">
        <f>IF(J12="","",J12)</f>
        <v>2. 1. 2020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6.96" customHeight="1">
      <c r="A133" s="39"/>
      <c r="B133" s="40"/>
      <c r="C133" s="41"/>
      <c r="D133" s="41"/>
      <c r="E133" s="41"/>
      <c r="F133" s="41"/>
      <c r="G133" s="41"/>
      <c r="H133" s="41"/>
      <c r="I133" s="145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5.15" customHeight="1">
      <c r="A134" s="39"/>
      <c r="B134" s="40"/>
      <c r="C134" s="33" t="s">
        <v>24</v>
      </c>
      <c r="D134" s="41"/>
      <c r="E134" s="41"/>
      <c r="F134" s="28" t="str">
        <f>E15</f>
        <v>1.základní škola Hořovice, 268 01 Hořovice</v>
      </c>
      <c r="G134" s="41"/>
      <c r="H134" s="41"/>
      <c r="I134" s="148" t="s">
        <v>31</v>
      </c>
      <c r="J134" s="37" t="str">
        <f>E21</f>
        <v>Ing. Roman Šafář</v>
      </c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5.15" customHeight="1">
      <c r="A135" s="39"/>
      <c r="B135" s="40"/>
      <c r="C135" s="33" t="s">
        <v>29</v>
      </c>
      <c r="D135" s="41"/>
      <c r="E135" s="41"/>
      <c r="F135" s="28" t="str">
        <f>IF(E18="","",E18)</f>
        <v>Vyplň údaj</v>
      </c>
      <c r="G135" s="41"/>
      <c r="H135" s="41"/>
      <c r="I135" s="148" t="s">
        <v>35</v>
      </c>
      <c r="J135" s="37" t="str">
        <f>E24</f>
        <v xml:space="preserve"> </v>
      </c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0.32" customHeight="1">
      <c r="A136" s="39"/>
      <c r="B136" s="40"/>
      <c r="C136" s="41"/>
      <c r="D136" s="41"/>
      <c r="E136" s="41"/>
      <c r="F136" s="41"/>
      <c r="G136" s="41"/>
      <c r="H136" s="41"/>
      <c r="I136" s="145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11" customFormat="1" ht="29.28" customHeight="1">
      <c r="A137" s="222"/>
      <c r="B137" s="223"/>
      <c r="C137" s="224" t="s">
        <v>127</v>
      </c>
      <c r="D137" s="225" t="s">
        <v>63</v>
      </c>
      <c r="E137" s="225" t="s">
        <v>59</v>
      </c>
      <c r="F137" s="225" t="s">
        <v>60</v>
      </c>
      <c r="G137" s="225" t="s">
        <v>128</v>
      </c>
      <c r="H137" s="225" t="s">
        <v>129</v>
      </c>
      <c r="I137" s="226" t="s">
        <v>130</v>
      </c>
      <c r="J137" s="227" t="s">
        <v>102</v>
      </c>
      <c r="K137" s="228" t="s">
        <v>131</v>
      </c>
      <c r="L137" s="229"/>
      <c r="M137" s="101" t="s">
        <v>1</v>
      </c>
      <c r="N137" s="102" t="s">
        <v>42</v>
      </c>
      <c r="O137" s="102" t="s">
        <v>132</v>
      </c>
      <c r="P137" s="102" t="s">
        <v>133</v>
      </c>
      <c r="Q137" s="102" t="s">
        <v>134</v>
      </c>
      <c r="R137" s="102" t="s">
        <v>135</v>
      </c>
      <c r="S137" s="102" t="s">
        <v>136</v>
      </c>
      <c r="T137" s="103" t="s">
        <v>137</v>
      </c>
      <c r="U137" s="222"/>
      <c r="V137" s="222"/>
      <c r="W137" s="222"/>
      <c r="X137" s="222"/>
      <c r="Y137" s="222"/>
      <c r="Z137" s="222"/>
      <c r="AA137" s="222"/>
      <c r="AB137" s="222"/>
      <c r="AC137" s="222"/>
      <c r="AD137" s="222"/>
      <c r="AE137" s="222"/>
    </row>
    <row r="138" s="2" customFormat="1" ht="22.8" customHeight="1">
      <c r="A138" s="39"/>
      <c r="B138" s="40"/>
      <c r="C138" s="108" t="s">
        <v>138</v>
      </c>
      <c r="D138" s="41"/>
      <c r="E138" s="41"/>
      <c r="F138" s="41"/>
      <c r="G138" s="41"/>
      <c r="H138" s="41"/>
      <c r="I138" s="145"/>
      <c r="J138" s="230">
        <f>BK138</f>
        <v>0</v>
      </c>
      <c r="K138" s="41"/>
      <c r="L138" s="45"/>
      <c r="M138" s="104"/>
      <c r="N138" s="231"/>
      <c r="O138" s="105"/>
      <c r="P138" s="232">
        <f>P139+P410+P494</f>
        <v>0</v>
      </c>
      <c r="Q138" s="105"/>
      <c r="R138" s="232">
        <f>R139+R410+R494</f>
        <v>39.210999733499989</v>
      </c>
      <c r="S138" s="105"/>
      <c r="T138" s="233">
        <f>T139+T410+T494</f>
        <v>59.350436000000002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77</v>
      </c>
      <c r="AU138" s="18" t="s">
        <v>104</v>
      </c>
      <c r="BK138" s="234">
        <f>BK139+BK410+BK494</f>
        <v>0</v>
      </c>
    </row>
    <row r="139" s="12" customFormat="1" ht="25.92" customHeight="1">
      <c r="A139" s="12"/>
      <c r="B139" s="235"/>
      <c r="C139" s="236"/>
      <c r="D139" s="237" t="s">
        <v>77</v>
      </c>
      <c r="E139" s="238" t="s">
        <v>139</v>
      </c>
      <c r="F139" s="238" t="s">
        <v>140</v>
      </c>
      <c r="G139" s="236"/>
      <c r="H139" s="236"/>
      <c r="I139" s="239"/>
      <c r="J139" s="240">
        <f>BK139</f>
        <v>0</v>
      </c>
      <c r="K139" s="236"/>
      <c r="L139" s="241"/>
      <c r="M139" s="242"/>
      <c r="N139" s="243"/>
      <c r="O139" s="243"/>
      <c r="P139" s="244">
        <f>P140+P144+P186+P395+P406</f>
        <v>0</v>
      </c>
      <c r="Q139" s="243"/>
      <c r="R139" s="244">
        <f>R140+R144+R186+R395+R406</f>
        <v>38.39210824349999</v>
      </c>
      <c r="S139" s="243"/>
      <c r="T139" s="245">
        <f>T140+T144+T186+T395+T406</f>
        <v>59.309296000000003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46" t="s">
        <v>86</v>
      </c>
      <c r="AT139" s="247" t="s">
        <v>77</v>
      </c>
      <c r="AU139" s="247" t="s">
        <v>78</v>
      </c>
      <c r="AY139" s="246" t="s">
        <v>141</v>
      </c>
      <c r="BK139" s="248">
        <f>BK140+BK144+BK186+BK395+BK406</f>
        <v>0</v>
      </c>
    </row>
    <row r="140" s="12" customFormat="1" ht="22.8" customHeight="1">
      <c r="A140" s="12"/>
      <c r="B140" s="235"/>
      <c r="C140" s="236"/>
      <c r="D140" s="237" t="s">
        <v>77</v>
      </c>
      <c r="E140" s="249" t="s">
        <v>86</v>
      </c>
      <c r="F140" s="249" t="s">
        <v>449</v>
      </c>
      <c r="G140" s="236"/>
      <c r="H140" s="236"/>
      <c r="I140" s="239"/>
      <c r="J140" s="250">
        <f>BK140</f>
        <v>0</v>
      </c>
      <c r="K140" s="236"/>
      <c r="L140" s="241"/>
      <c r="M140" s="242"/>
      <c r="N140" s="243"/>
      <c r="O140" s="243"/>
      <c r="P140" s="244">
        <f>SUM(P141:P143)</f>
        <v>0</v>
      </c>
      <c r="Q140" s="243"/>
      <c r="R140" s="244">
        <f>SUM(R141:R143)</f>
        <v>0</v>
      </c>
      <c r="S140" s="243"/>
      <c r="T140" s="245">
        <f>SUM(T141:T143)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46" t="s">
        <v>86</v>
      </c>
      <c r="AT140" s="247" t="s">
        <v>77</v>
      </c>
      <c r="AU140" s="247" t="s">
        <v>86</v>
      </c>
      <c r="AY140" s="246" t="s">
        <v>141</v>
      </c>
      <c r="BK140" s="248">
        <f>SUM(BK141:BK143)</f>
        <v>0</v>
      </c>
    </row>
    <row r="141" s="2" customFormat="1" ht="16.5" customHeight="1">
      <c r="A141" s="39"/>
      <c r="B141" s="40"/>
      <c r="C141" s="251" t="s">
        <v>86</v>
      </c>
      <c r="D141" s="251" t="s">
        <v>143</v>
      </c>
      <c r="E141" s="252" t="s">
        <v>450</v>
      </c>
      <c r="F141" s="253" t="s">
        <v>451</v>
      </c>
      <c r="G141" s="254" t="s">
        <v>452</v>
      </c>
      <c r="H141" s="255">
        <v>1440</v>
      </c>
      <c r="I141" s="256"/>
      <c r="J141" s="257">
        <f>ROUND(I141*H141,2)</f>
        <v>0</v>
      </c>
      <c r="K141" s="258"/>
      <c r="L141" s="45"/>
      <c r="M141" s="259" t="s">
        <v>1</v>
      </c>
      <c r="N141" s="260" t="s">
        <v>43</v>
      </c>
      <c r="O141" s="92"/>
      <c r="P141" s="261">
        <f>O141*H141</f>
        <v>0</v>
      </c>
      <c r="Q141" s="261">
        <v>0</v>
      </c>
      <c r="R141" s="261">
        <f>Q141*H141</f>
        <v>0</v>
      </c>
      <c r="S141" s="261">
        <v>0</v>
      </c>
      <c r="T141" s="262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63" t="s">
        <v>147</v>
      </c>
      <c r="AT141" s="263" t="s">
        <v>143</v>
      </c>
      <c r="AU141" s="263" t="s">
        <v>88</v>
      </c>
      <c r="AY141" s="18" t="s">
        <v>141</v>
      </c>
      <c r="BE141" s="264">
        <f>IF(N141="základní",J141,0)</f>
        <v>0</v>
      </c>
      <c r="BF141" s="264">
        <f>IF(N141="snížená",J141,0)</f>
        <v>0</v>
      </c>
      <c r="BG141" s="264">
        <f>IF(N141="zákl. přenesená",J141,0)</f>
        <v>0</v>
      </c>
      <c r="BH141" s="264">
        <f>IF(N141="sníž. přenesená",J141,0)</f>
        <v>0</v>
      </c>
      <c r="BI141" s="264">
        <f>IF(N141="nulová",J141,0)</f>
        <v>0</v>
      </c>
      <c r="BJ141" s="18" t="s">
        <v>86</v>
      </c>
      <c r="BK141" s="264">
        <f>ROUND(I141*H141,2)</f>
        <v>0</v>
      </c>
      <c r="BL141" s="18" t="s">
        <v>147</v>
      </c>
      <c r="BM141" s="263" t="s">
        <v>453</v>
      </c>
    </row>
    <row r="142" s="13" customFormat="1">
      <c r="A142" s="13"/>
      <c r="B142" s="265"/>
      <c r="C142" s="266"/>
      <c r="D142" s="267" t="s">
        <v>149</v>
      </c>
      <c r="E142" s="268" t="s">
        <v>1</v>
      </c>
      <c r="F142" s="269" t="s">
        <v>454</v>
      </c>
      <c r="G142" s="266"/>
      <c r="H142" s="268" t="s">
        <v>1</v>
      </c>
      <c r="I142" s="270"/>
      <c r="J142" s="266"/>
      <c r="K142" s="266"/>
      <c r="L142" s="271"/>
      <c r="M142" s="272"/>
      <c r="N142" s="273"/>
      <c r="O142" s="273"/>
      <c r="P142" s="273"/>
      <c r="Q142" s="273"/>
      <c r="R142" s="273"/>
      <c r="S142" s="273"/>
      <c r="T142" s="27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75" t="s">
        <v>149</v>
      </c>
      <c r="AU142" s="275" t="s">
        <v>88</v>
      </c>
      <c r="AV142" s="13" t="s">
        <v>86</v>
      </c>
      <c r="AW142" s="13" t="s">
        <v>34</v>
      </c>
      <c r="AX142" s="13" t="s">
        <v>78</v>
      </c>
      <c r="AY142" s="275" t="s">
        <v>141</v>
      </c>
    </row>
    <row r="143" s="14" customFormat="1">
      <c r="A143" s="14"/>
      <c r="B143" s="276"/>
      <c r="C143" s="277"/>
      <c r="D143" s="267" t="s">
        <v>149</v>
      </c>
      <c r="E143" s="278" t="s">
        <v>1</v>
      </c>
      <c r="F143" s="279" t="s">
        <v>455</v>
      </c>
      <c r="G143" s="277"/>
      <c r="H143" s="280">
        <v>1440</v>
      </c>
      <c r="I143" s="281"/>
      <c r="J143" s="277"/>
      <c r="K143" s="277"/>
      <c r="L143" s="282"/>
      <c r="M143" s="283"/>
      <c r="N143" s="284"/>
      <c r="O143" s="284"/>
      <c r="P143" s="284"/>
      <c r="Q143" s="284"/>
      <c r="R143" s="284"/>
      <c r="S143" s="284"/>
      <c r="T143" s="28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86" t="s">
        <v>149</v>
      </c>
      <c r="AU143" s="286" t="s">
        <v>88</v>
      </c>
      <c r="AV143" s="14" t="s">
        <v>88</v>
      </c>
      <c r="AW143" s="14" t="s">
        <v>34</v>
      </c>
      <c r="AX143" s="14" t="s">
        <v>86</v>
      </c>
      <c r="AY143" s="286" t="s">
        <v>141</v>
      </c>
    </row>
    <row r="144" s="12" customFormat="1" ht="22.8" customHeight="1">
      <c r="A144" s="12"/>
      <c r="B144" s="235"/>
      <c r="C144" s="236"/>
      <c r="D144" s="237" t="s">
        <v>77</v>
      </c>
      <c r="E144" s="249" t="s">
        <v>183</v>
      </c>
      <c r="F144" s="249" t="s">
        <v>227</v>
      </c>
      <c r="G144" s="236"/>
      <c r="H144" s="236"/>
      <c r="I144" s="239"/>
      <c r="J144" s="250">
        <f>BK144</f>
        <v>0</v>
      </c>
      <c r="K144" s="236"/>
      <c r="L144" s="241"/>
      <c r="M144" s="242"/>
      <c r="N144" s="243"/>
      <c r="O144" s="243"/>
      <c r="P144" s="244">
        <f>SUM(P145:P185)</f>
        <v>0</v>
      </c>
      <c r="Q144" s="243"/>
      <c r="R144" s="244">
        <f>SUM(R145:R185)</f>
        <v>5.4015577799999992</v>
      </c>
      <c r="S144" s="243"/>
      <c r="T144" s="245">
        <f>SUM(T145:T185)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46" t="s">
        <v>86</v>
      </c>
      <c r="AT144" s="247" t="s">
        <v>77</v>
      </c>
      <c r="AU144" s="247" t="s">
        <v>86</v>
      </c>
      <c r="AY144" s="246" t="s">
        <v>141</v>
      </c>
      <c r="BK144" s="248">
        <f>SUM(BK145:BK185)</f>
        <v>0</v>
      </c>
    </row>
    <row r="145" s="2" customFormat="1" ht="16.5" customHeight="1">
      <c r="A145" s="39"/>
      <c r="B145" s="40"/>
      <c r="C145" s="251" t="s">
        <v>88</v>
      </c>
      <c r="D145" s="251" t="s">
        <v>143</v>
      </c>
      <c r="E145" s="252" t="s">
        <v>456</v>
      </c>
      <c r="F145" s="253" t="s">
        <v>457</v>
      </c>
      <c r="G145" s="254" t="s">
        <v>146</v>
      </c>
      <c r="H145" s="255">
        <v>0.64300000000000002</v>
      </c>
      <c r="I145" s="256"/>
      <c r="J145" s="257">
        <f>ROUND(I145*H145,2)</f>
        <v>0</v>
      </c>
      <c r="K145" s="258"/>
      <c r="L145" s="45"/>
      <c r="M145" s="259" t="s">
        <v>1</v>
      </c>
      <c r="N145" s="260" t="s">
        <v>43</v>
      </c>
      <c r="O145" s="92"/>
      <c r="P145" s="261">
        <f>O145*H145</f>
        <v>0</v>
      </c>
      <c r="Q145" s="261">
        <v>0.040000000000000001</v>
      </c>
      <c r="R145" s="261">
        <f>Q145*H145</f>
        <v>0.02572</v>
      </c>
      <c r="S145" s="261">
        <v>0</v>
      </c>
      <c r="T145" s="262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63" t="s">
        <v>147</v>
      </c>
      <c r="AT145" s="263" t="s">
        <v>143</v>
      </c>
      <c r="AU145" s="263" t="s">
        <v>88</v>
      </c>
      <c r="AY145" s="18" t="s">
        <v>141</v>
      </c>
      <c r="BE145" s="264">
        <f>IF(N145="základní",J145,0)</f>
        <v>0</v>
      </c>
      <c r="BF145" s="264">
        <f>IF(N145="snížená",J145,0)</f>
        <v>0</v>
      </c>
      <c r="BG145" s="264">
        <f>IF(N145="zákl. přenesená",J145,0)</f>
        <v>0</v>
      </c>
      <c r="BH145" s="264">
        <f>IF(N145="sníž. přenesená",J145,0)</f>
        <v>0</v>
      </c>
      <c r="BI145" s="264">
        <f>IF(N145="nulová",J145,0)</f>
        <v>0</v>
      </c>
      <c r="BJ145" s="18" t="s">
        <v>86</v>
      </c>
      <c r="BK145" s="264">
        <f>ROUND(I145*H145,2)</f>
        <v>0</v>
      </c>
      <c r="BL145" s="18" t="s">
        <v>147</v>
      </c>
      <c r="BM145" s="263" t="s">
        <v>458</v>
      </c>
    </row>
    <row r="146" s="13" customFormat="1">
      <c r="A146" s="13"/>
      <c r="B146" s="265"/>
      <c r="C146" s="266"/>
      <c r="D146" s="267" t="s">
        <v>149</v>
      </c>
      <c r="E146" s="268" t="s">
        <v>1</v>
      </c>
      <c r="F146" s="269" t="s">
        <v>459</v>
      </c>
      <c r="G146" s="266"/>
      <c r="H146" s="268" t="s">
        <v>1</v>
      </c>
      <c r="I146" s="270"/>
      <c r="J146" s="266"/>
      <c r="K146" s="266"/>
      <c r="L146" s="271"/>
      <c r="M146" s="272"/>
      <c r="N146" s="273"/>
      <c r="O146" s="273"/>
      <c r="P146" s="273"/>
      <c r="Q146" s="273"/>
      <c r="R146" s="273"/>
      <c r="S146" s="273"/>
      <c r="T146" s="27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75" t="s">
        <v>149</v>
      </c>
      <c r="AU146" s="275" t="s">
        <v>88</v>
      </c>
      <c r="AV146" s="13" t="s">
        <v>86</v>
      </c>
      <c r="AW146" s="13" t="s">
        <v>34</v>
      </c>
      <c r="AX146" s="13" t="s">
        <v>78</v>
      </c>
      <c r="AY146" s="275" t="s">
        <v>141</v>
      </c>
    </row>
    <row r="147" s="14" customFormat="1">
      <c r="A147" s="14"/>
      <c r="B147" s="276"/>
      <c r="C147" s="277"/>
      <c r="D147" s="267" t="s">
        <v>149</v>
      </c>
      <c r="E147" s="278" t="s">
        <v>1</v>
      </c>
      <c r="F147" s="279" t="s">
        <v>460</v>
      </c>
      <c r="G147" s="277"/>
      <c r="H147" s="280">
        <v>0.64300000000000002</v>
      </c>
      <c r="I147" s="281"/>
      <c r="J147" s="277"/>
      <c r="K147" s="277"/>
      <c r="L147" s="282"/>
      <c r="M147" s="283"/>
      <c r="N147" s="284"/>
      <c r="O147" s="284"/>
      <c r="P147" s="284"/>
      <c r="Q147" s="284"/>
      <c r="R147" s="284"/>
      <c r="S147" s="284"/>
      <c r="T147" s="28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86" t="s">
        <v>149</v>
      </c>
      <c r="AU147" s="286" t="s">
        <v>88</v>
      </c>
      <c r="AV147" s="14" t="s">
        <v>88</v>
      </c>
      <c r="AW147" s="14" t="s">
        <v>34</v>
      </c>
      <c r="AX147" s="14" t="s">
        <v>86</v>
      </c>
      <c r="AY147" s="286" t="s">
        <v>141</v>
      </c>
    </row>
    <row r="148" s="2" customFormat="1" ht="16.5" customHeight="1">
      <c r="A148" s="39"/>
      <c r="B148" s="40"/>
      <c r="C148" s="298" t="s">
        <v>166</v>
      </c>
      <c r="D148" s="298" t="s">
        <v>158</v>
      </c>
      <c r="E148" s="299" t="s">
        <v>461</v>
      </c>
      <c r="F148" s="300" t="s">
        <v>462</v>
      </c>
      <c r="G148" s="301" t="s">
        <v>463</v>
      </c>
      <c r="H148" s="302">
        <v>41.25</v>
      </c>
      <c r="I148" s="303"/>
      <c r="J148" s="304">
        <f>ROUND(I148*H148,2)</f>
        <v>0</v>
      </c>
      <c r="K148" s="305"/>
      <c r="L148" s="306"/>
      <c r="M148" s="307" t="s">
        <v>1</v>
      </c>
      <c r="N148" s="308" t="s">
        <v>43</v>
      </c>
      <c r="O148" s="92"/>
      <c r="P148" s="261">
        <f>O148*H148</f>
        <v>0</v>
      </c>
      <c r="Q148" s="261">
        <v>0</v>
      </c>
      <c r="R148" s="261">
        <f>Q148*H148</f>
        <v>0</v>
      </c>
      <c r="S148" s="261">
        <v>0</v>
      </c>
      <c r="T148" s="262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63" t="s">
        <v>162</v>
      </c>
      <c r="AT148" s="263" t="s">
        <v>158</v>
      </c>
      <c r="AU148" s="263" t="s">
        <v>88</v>
      </c>
      <c r="AY148" s="18" t="s">
        <v>141</v>
      </c>
      <c r="BE148" s="264">
        <f>IF(N148="základní",J148,0)</f>
        <v>0</v>
      </c>
      <c r="BF148" s="264">
        <f>IF(N148="snížená",J148,0)</f>
        <v>0</v>
      </c>
      <c r="BG148" s="264">
        <f>IF(N148="zákl. přenesená",J148,0)</f>
        <v>0</v>
      </c>
      <c r="BH148" s="264">
        <f>IF(N148="sníž. přenesená",J148,0)</f>
        <v>0</v>
      </c>
      <c r="BI148" s="264">
        <f>IF(N148="nulová",J148,0)</f>
        <v>0</v>
      </c>
      <c r="BJ148" s="18" t="s">
        <v>86</v>
      </c>
      <c r="BK148" s="264">
        <f>ROUND(I148*H148,2)</f>
        <v>0</v>
      </c>
      <c r="BL148" s="18" t="s">
        <v>147</v>
      </c>
      <c r="BM148" s="263" t="s">
        <v>464</v>
      </c>
    </row>
    <row r="149" s="13" customFormat="1">
      <c r="A149" s="13"/>
      <c r="B149" s="265"/>
      <c r="C149" s="266"/>
      <c r="D149" s="267" t="s">
        <v>149</v>
      </c>
      <c r="E149" s="268" t="s">
        <v>1</v>
      </c>
      <c r="F149" s="269" t="s">
        <v>465</v>
      </c>
      <c r="G149" s="266"/>
      <c r="H149" s="268" t="s">
        <v>1</v>
      </c>
      <c r="I149" s="270"/>
      <c r="J149" s="266"/>
      <c r="K149" s="266"/>
      <c r="L149" s="271"/>
      <c r="M149" s="272"/>
      <c r="N149" s="273"/>
      <c r="O149" s="273"/>
      <c r="P149" s="273"/>
      <c r="Q149" s="273"/>
      <c r="R149" s="273"/>
      <c r="S149" s="273"/>
      <c r="T149" s="27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75" t="s">
        <v>149</v>
      </c>
      <c r="AU149" s="275" t="s">
        <v>88</v>
      </c>
      <c r="AV149" s="13" t="s">
        <v>86</v>
      </c>
      <c r="AW149" s="13" t="s">
        <v>34</v>
      </c>
      <c r="AX149" s="13" t="s">
        <v>78</v>
      </c>
      <c r="AY149" s="275" t="s">
        <v>141</v>
      </c>
    </row>
    <row r="150" s="14" customFormat="1">
      <c r="A150" s="14"/>
      <c r="B150" s="276"/>
      <c r="C150" s="277"/>
      <c r="D150" s="267" t="s">
        <v>149</v>
      </c>
      <c r="E150" s="278" t="s">
        <v>1</v>
      </c>
      <c r="F150" s="279" t="s">
        <v>466</v>
      </c>
      <c r="G150" s="277"/>
      <c r="H150" s="280">
        <v>41.25</v>
      </c>
      <c r="I150" s="281"/>
      <c r="J150" s="277"/>
      <c r="K150" s="277"/>
      <c r="L150" s="282"/>
      <c r="M150" s="283"/>
      <c r="N150" s="284"/>
      <c r="O150" s="284"/>
      <c r="P150" s="284"/>
      <c r="Q150" s="284"/>
      <c r="R150" s="284"/>
      <c r="S150" s="284"/>
      <c r="T150" s="28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86" t="s">
        <v>149</v>
      </c>
      <c r="AU150" s="286" t="s">
        <v>88</v>
      </c>
      <c r="AV150" s="14" t="s">
        <v>88</v>
      </c>
      <c r="AW150" s="14" t="s">
        <v>34</v>
      </c>
      <c r="AX150" s="14" t="s">
        <v>86</v>
      </c>
      <c r="AY150" s="286" t="s">
        <v>141</v>
      </c>
    </row>
    <row r="151" s="2" customFormat="1" ht="24" customHeight="1">
      <c r="A151" s="39"/>
      <c r="B151" s="40"/>
      <c r="C151" s="251" t="s">
        <v>147</v>
      </c>
      <c r="D151" s="251" t="s">
        <v>143</v>
      </c>
      <c r="E151" s="252" t="s">
        <v>467</v>
      </c>
      <c r="F151" s="253" t="s">
        <v>468</v>
      </c>
      <c r="G151" s="254" t="s">
        <v>169</v>
      </c>
      <c r="H151" s="255">
        <v>190.953</v>
      </c>
      <c r="I151" s="256"/>
      <c r="J151" s="257">
        <f>ROUND(I151*H151,2)</f>
        <v>0</v>
      </c>
      <c r="K151" s="258"/>
      <c r="L151" s="45"/>
      <c r="M151" s="259" t="s">
        <v>1</v>
      </c>
      <c r="N151" s="260" t="s">
        <v>43</v>
      </c>
      <c r="O151" s="92"/>
      <c r="P151" s="261">
        <f>O151*H151</f>
        <v>0</v>
      </c>
      <c r="Q151" s="261">
        <v>0.0043800000000000002</v>
      </c>
      <c r="R151" s="261">
        <f>Q151*H151</f>
        <v>0.8363741400000001</v>
      </c>
      <c r="S151" s="261">
        <v>0</v>
      </c>
      <c r="T151" s="262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63" t="s">
        <v>147</v>
      </c>
      <c r="AT151" s="263" t="s">
        <v>143</v>
      </c>
      <c r="AU151" s="263" t="s">
        <v>88</v>
      </c>
      <c r="AY151" s="18" t="s">
        <v>141</v>
      </c>
      <c r="BE151" s="264">
        <f>IF(N151="základní",J151,0)</f>
        <v>0</v>
      </c>
      <c r="BF151" s="264">
        <f>IF(N151="snížená",J151,0)</f>
        <v>0</v>
      </c>
      <c r="BG151" s="264">
        <f>IF(N151="zákl. přenesená",J151,0)</f>
        <v>0</v>
      </c>
      <c r="BH151" s="264">
        <f>IF(N151="sníž. přenesená",J151,0)</f>
        <v>0</v>
      </c>
      <c r="BI151" s="264">
        <f>IF(N151="nulová",J151,0)</f>
        <v>0</v>
      </c>
      <c r="BJ151" s="18" t="s">
        <v>86</v>
      </c>
      <c r="BK151" s="264">
        <f>ROUND(I151*H151,2)</f>
        <v>0</v>
      </c>
      <c r="BL151" s="18" t="s">
        <v>147</v>
      </c>
      <c r="BM151" s="263" t="s">
        <v>469</v>
      </c>
    </row>
    <row r="152" s="13" customFormat="1">
      <c r="A152" s="13"/>
      <c r="B152" s="265"/>
      <c r="C152" s="266"/>
      <c r="D152" s="267" t="s">
        <v>149</v>
      </c>
      <c r="E152" s="268" t="s">
        <v>1</v>
      </c>
      <c r="F152" s="269" t="s">
        <v>470</v>
      </c>
      <c r="G152" s="266"/>
      <c r="H152" s="268" t="s">
        <v>1</v>
      </c>
      <c r="I152" s="270"/>
      <c r="J152" s="266"/>
      <c r="K152" s="266"/>
      <c r="L152" s="271"/>
      <c r="M152" s="272"/>
      <c r="N152" s="273"/>
      <c r="O152" s="273"/>
      <c r="P152" s="273"/>
      <c r="Q152" s="273"/>
      <c r="R152" s="273"/>
      <c r="S152" s="273"/>
      <c r="T152" s="27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75" t="s">
        <v>149</v>
      </c>
      <c r="AU152" s="275" t="s">
        <v>88</v>
      </c>
      <c r="AV152" s="13" t="s">
        <v>86</v>
      </c>
      <c r="AW152" s="13" t="s">
        <v>34</v>
      </c>
      <c r="AX152" s="13" t="s">
        <v>78</v>
      </c>
      <c r="AY152" s="275" t="s">
        <v>141</v>
      </c>
    </row>
    <row r="153" s="13" customFormat="1">
      <c r="A153" s="13"/>
      <c r="B153" s="265"/>
      <c r="C153" s="266"/>
      <c r="D153" s="267" t="s">
        <v>149</v>
      </c>
      <c r="E153" s="268" t="s">
        <v>1</v>
      </c>
      <c r="F153" s="269" t="s">
        <v>471</v>
      </c>
      <c r="G153" s="266"/>
      <c r="H153" s="268" t="s">
        <v>1</v>
      </c>
      <c r="I153" s="270"/>
      <c r="J153" s="266"/>
      <c r="K153" s="266"/>
      <c r="L153" s="271"/>
      <c r="M153" s="272"/>
      <c r="N153" s="273"/>
      <c r="O153" s="273"/>
      <c r="P153" s="273"/>
      <c r="Q153" s="273"/>
      <c r="R153" s="273"/>
      <c r="S153" s="273"/>
      <c r="T153" s="27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75" t="s">
        <v>149</v>
      </c>
      <c r="AU153" s="275" t="s">
        <v>88</v>
      </c>
      <c r="AV153" s="13" t="s">
        <v>86</v>
      </c>
      <c r="AW153" s="13" t="s">
        <v>34</v>
      </c>
      <c r="AX153" s="13" t="s">
        <v>78</v>
      </c>
      <c r="AY153" s="275" t="s">
        <v>141</v>
      </c>
    </row>
    <row r="154" s="14" customFormat="1">
      <c r="A154" s="14"/>
      <c r="B154" s="276"/>
      <c r="C154" s="277"/>
      <c r="D154" s="267" t="s">
        <v>149</v>
      </c>
      <c r="E154" s="278" t="s">
        <v>1</v>
      </c>
      <c r="F154" s="279" t="s">
        <v>472</v>
      </c>
      <c r="G154" s="277"/>
      <c r="H154" s="280">
        <v>190.953</v>
      </c>
      <c r="I154" s="281"/>
      <c r="J154" s="277"/>
      <c r="K154" s="277"/>
      <c r="L154" s="282"/>
      <c r="M154" s="283"/>
      <c r="N154" s="284"/>
      <c r="O154" s="284"/>
      <c r="P154" s="284"/>
      <c r="Q154" s="284"/>
      <c r="R154" s="284"/>
      <c r="S154" s="284"/>
      <c r="T154" s="28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86" t="s">
        <v>149</v>
      </c>
      <c r="AU154" s="286" t="s">
        <v>88</v>
      </c>
      <c r="AV154" s="14" t="s">
        <v>88</v>
      </c>
      <c r="AW154" s="14" t="s">
        <v>34</v>
      </c>
      <c r="AX154" s="14" t="s">
        <v>86</v>
      </c>
      <c r="AY154" s="286" t="s">
        <v>141</v>
      </c>
    </row>
    <row r="155" s="2" customFormat="1" ht="24" customHeight="1">
      <c r="A155" s="39"/>
      <c r="B155" s="40"/>
      <c r="C155" s="251" t="s">
        <v>176</v>
      </c>
      <c r="D155" s="251" t="s">
        <v>143</v>
      </c>
      <c r="E155" s="252" t="s">
        <v>473</v>
      </c>
      <c r="F155" s="253" t="s">
        <v>474</v>
      </c>
      <c r="G155" s="254" t="s">
        <v>169</v>
      </c>
      <c r="H155" s="255">
        <v>239.618</v>
      </c>
      <c r="I155" s="256"/>
      <c r="J155" s="257">
        <f>ROUND(I155*H155,2)</f>
        <v>0</v>
      </c>
      <c r="K155" s="258"/>
      <c r="L155" s="45"/>
      <c r="M155" s="259" t="s">
        <v>1</v>
      </c>
      <c r="N155" s="260" t="s">
        <v>43</v>
      </c>
      <c r="O155" s="92"/>
      <c r="P155" s="261">
        <f>O155*H155</f>
        <v>0</v>
      </c>
      <c r="Q155" s="261">
        <v>0.0043800000000000002</v>
      </c>
      <c r="R155" s="261">
        <f>Q155*H155</f>
        <v>1.04952684</v>
      </c>
      <c r="S155" s="261">
        <v>0</v>
      </c>
      <c r="T155" s="262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63" t="s">
        <v>147</v>
      </c>
      <c r="AT155" s="263" t="s">
        <v>143</v>
      </c>
      <c r="AU155" s="263" t="s">
        <v>88</v>
      </c>
      <c r="AY155" s="18" t="s">
        <v>141</v>
      </c>
      <c r="BE155" s="264">
        <f>IF(N155="základní",J155,0)</f>
        <v>0</v>
      </c>
      <c r="BF155" s="264">
        <f>IF(N155="snížená",J155,0)</f>
        <v>0</v>
      </c>
      <c r="BG155" s="264">
        <f>IF(N155="zákl. přenesená",J155,0)</f>
        <v>0</v>
      </c>
      <c r="BH155" s="264">
        <f>IF(N155="sníž. přenesená",J155,0)</f>
        <v>0</v>
      </c>
      <c r="BI155" s="264">
        <f>IF(N155="nulová",J155,0)</f>
        <v>0</v>
      </c>
      <c r="BJ155" s="18" t="s">
        <v>86</v>
      </c>
      <c r="BK155" s="264">
        <f>ROUND(I155*H155,2)</f>
        <v>0</v>
      </c>
      <c r="BL155" s="18" t="s">
        <v>147</v>
      </c>
      <c r="BM155" s="263" t="s">
        <v>475</v>
      </c>
    </row>
    <row r="156" s="13" customFormat="1">
      <c r="A156" s="13"/>
      <c r="B156" s="265"/>
      <c r="C156" s="266"/>
      <c r="D156" s="267" t="s">
        <v>149</v>
      </c>
      <c r="E156" s="268" t="s">
        <v>1</v>
      </c>
      <c r="F156" s="269" t="s">
        <v>470</v>
      </c>
      <c r="G156" s="266"/>
      <c r="H156" s="268" t="s">
        <v>1</v>
      </c>
      <c r="I156" s="270"/>
      <c r="J156" s="266"/>
      <c r="K156" s="266"/>
      <c r="L156" s="271"/>
      <c r="M156" s="272"/>
      <c r="N156" s="273"/>
      <c r="O156" s="273"/>
      <c r="P156" s="273"/>
      <c r="Q156" s="273"/>
      <c r="R156" s="273"/>
      <c r="S156" s="273"/>
      <c r="T156" s="27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75" t="s">
        <v>149</v>
      </c>
      <c r="AU156" s="275" t="s">
        <v>88</v>
      </c>
      <c r="AV156" s="13" t="s">
        <v>86</v>
      </c>
      <c r="AW156" s="13" t="s">
        <v>34</v>
      </c>
      <c r="AX156" s="13" t="s">
        <v>78</v>
      </c>
      <c r="AY156" s="275" t="s">
        <v>141</v>
      </c>
    </row>
    <row r="157" s="13" customFormat="1">
      <c r="A157" s="13"/>
      <c r="B157" s="265"/>
      <c r="C157" s="266"/>
      <c r="D157" s="267" t="s">
        <v>149</v>
      </c>
      <c r="E157" s="268" t="s">
        <v>1</v>
      </c>
      <c r="F157" s="269" t="s">
        <v>476</v>
      </c>
      <c r="G157" s="266"/>
      <c r="H157" s="268" t="s">
        <v>1</v>
      </c>
      <c r="I157" s="270"/>
      <c r="J157" s="266"/>
      <c r="K157" s="266"/>
      <c r="L157" s="271"/>
      <c r="M157" s="272"/>
      <c r="N157" s="273"/>
      <c r="O157" s="273"/>
      <c r="P157" s="273"/>
      <c r="Q157" s="273"/>
      <c r="R157" s="273"/>
      <c r="S157" s="273"/>
      <c r="T157" s="27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75" t="s">
        <v>149</v>
      </c>
      <c r="AU157" s="275" t="s">
        <v>88</v>
      </c>
      <c r="AV157" s="13" t="s">
        <v>86</v>
      </c>
      <c r="AW157" s="13" t="s">
        <v>34</v>
      </c>
      <c r="AX157" s="13" t="s">
        <v>78</v>
      </c>
      <c r="AY157" s="275" t="s">
        <v>141</v>
      </c>
    </row>
    <row r="158" s="14" customFormat="1">
      <c r="A158" s="14"/>
      <c r="B158" s="276"/>
      <c r="C158" s="277"/>
      <c r="D158" s="267" t="s">
        <v>149</v>
      </c>
      <c r="E158" s="278" t="s">
        <v>1</v>
      </c>
      <c r="F158" s="279" t="s">
        <v>477</v>
      </c>
      <c r="G158" s="277"/>
      <c r="H158" s="280">
        <v>223.618</v>
      </c>
      <c r="I158" s="281"/>
      <c r="J158" s="277"/>
      <c r="K158" s="277"/>
      <c r="L158" s="282"/>
      <c r="M158" s="283"/>
      <c r="N158" s="284"/>
      <c r="O158" s="284"/>
      <c r="P158" s="284"/>
      <c r="Q158" s="284"/>
      <c r="R158" s="284"/>
      <c r="S158" s="284"/>
      <c r="T158" s="28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86" t="s">
        <v>149</v>
      </c>
      <c r="AU158" s="286" t="s">
        <v>88</v>
      </c>
      <c r="AV158" s="14" t="s">
        <v>88</v>
      </c>
      <c r="AW158" s="14" t="s">
        <v>34</v>
      </c>
      <c r="AX158" s="14" t="s">
        <v>78</v>
      </c>
      <c r="AY158" s="286" t="s">
        <v>141</v>
      </c>
    </row>
    <row r="159" s="14" customFormat="1">
      <c r="A159" s="14"/>
      <c r="B159" s="276"/>
      <c r="C159" s="277"/>
      <c r="D159" s="267" t="s">
        <v>149</v>
      </c>
      <c r="E159" s="278" t="s">
        <v>1</v>
      </c>
      <c r="F159" s="279" t="s">
        <v>478</v>
      </c>
      <c r="G159" s="277"/>
      <c r="H159" s="280">
        <v>11</v>
      </c>
      <c r="I159" s="281"/>
      <c r="J159" s="277"/>
      <c r="K159" s="277"/>
      <c r="L159" s="282"/>
      <c r="M159" s="283"/>
      <c r="N159" s="284"/>
      <c r="O159" s="284"/>
      <c r="P159" s="284"/>
      <c r="Q159" s="284"/>
      <c r="R159" s="284"/>
      <c r="S159" s="284"/>
      <c r="T159" s="28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86" t="s">
        <v>149</v>
      </c>
      <c r="AU159" s="286" t="s">
        <v>88</v>
      </c>
      <c r="AV159" s="14" t="s">
        <v>88</v>
      </c>
      <c r="AW159" s="14" t="s">
        <v>34</v>
      </c>
      <c r="AX159" s="14" t="s">
        <v>78</v>
      </c>
      <c r="AY159" s="286" t="s">
        <v>141</v>
      </c>
    </row>
    <row r="160" s="14" customFormat="1">
      <c r="A160" s="14"/>
      <c r="B160" s="276"/>
      <c r="C160" s="277"/>
      <c r="D160" s="267" t="s">
        <v>149</v>
      </c>
      <c r="E160" s="278" t="s">
        <v>1</v>
      </c>
      <c r="F160" s="279" t="s">
        <v>479</v>
      </c>
      <c r="G160" s="277"/>
      <c r="H160" s="280">
        <v>5</v>
      </c>
      <c r="I160" s="281"/>
      <c r="J160" s="277"/>
      <c r="K160" s="277"/>
      <c r="L160" s="282"/>
      <c r="M160" s="283"/>
      <c r="N160" s="284"/>
      <c r="O160" s="284"/>
      <c r="P160" s="284"/>
      <c r="Q160" s="284"/>
      <c r="R160" s="284"/>
      <c r="S160" s="284"/>
      <c r="T160" s="28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86" t="s">
        <v>149</v>
      </c>
      <c r="AU160" s="286" t="s">
        <v>88</v>
      </c>
      <c r="AV160" s="14" t="s">
        <v>88</v>
      </c>
      <c r="AW160" s="14" t="s">
        <v>34</v>
      </c>
      <c r="AX160" s="14" t="s">
        <v>78</v>
      </c>
      <c r="AY160" s="286" t="s">
        <v>141</v>
      </c>
    </row>
    <row r="161" s="15" customFormat="1">
      <c r="A161" s="15"/>
      <c r="B161" s="287"/>
      <c r="C161" s="288"/>
      <c r="D161" s="267" t="s">
        <v>149</v>
      </c>
      <c r="E161" s="289" t="s">
        <v>1</v>
      </c>
      <c r="F161" s="290" t="s">
        <v>157</v>
      </c>
      <c r="G161" s="288"/>
      <c r="H161" s="291">
        <v>239.618</v>
      </c>
      <c r="I161" s="292"/>
      <c r="J161" s="288"/>
      <c r="K161" s="288"/>
      <c r="L161" s="293"/>
      <c r="M161" s="294"/>
      <c r="N161" s="295"/>
      <c r="O161" s="295"/>
      <c r="P161" s="295"/>
      <c r="Q161" s="295"/>
      <c r="R161" s="295"/>
      <c r="S161" s="295"/>
      <c r="T161" s="296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97" t="s">
        <v>149</v>
      </c>
      <c r="AU161" s="297" t="s">
        <v>88</v>
      </c>
      <c r="AV161" s="15" t="s">
        <v>147</v>
      </c>
      <c r="AW161" s="15" t="s">
        <v>34</v>
      </c>
      <c r="AX161" s="15" t="s">
        <v>86</v>
      </c>
      <c r="AY161" s="297" t="s">
        <v>141</v>
      </c>
    </row>
    <row r="162" s="2" customFormat="1" ht="24" customHeight="1">
      <c r="A162" s="39"/>
      <c r="B162" s="40"/>
      <c r="C162" s="251" t="s">
        <v>183</v>
      </c>
      <c r="D162" s="251" t="s">
        <v>143</v>
      </c>
      <c r="E162" s="252" t="s">
        <v>480</v>
      </c>
      <c r="F162" s="253" t="s">
        <v>481</v>
      </c>
      <c r="G162" s="254" t="s">
        <v>169</v>
      </c>
      <c r="H162" s="255">
        <v>16.088000000000001</v>
      </c>
      <c r="I162" s="256"/>
      <c r="J162" s="257">
        <f>ROUND(I162*H162,2)</f>
        <v>0</v>
      </c>
      <c r="K162" s="258"/>
      <c r="L162" s="45"/>
      <c r="M162" s="259" t="s">
        <v>1</v>
      </c>
      <c r="N162" s="260" t="s">
        <v>43</v>
      </c>
      <c r="O162" s="92"/>
      <c r="P162" s="261">
        <f>O162*H162</f>
        <v>0</v>
      </c>
      <c r="Q162" s="261">
        <v>0.034500000000000003</v>
      </c>
      <c r="R162" s="261">
        <f>Q162*H162</f>
        <v>0.55503600000000008</v>
      </c>
      <c r="S162" s="261">
        <v>0</v>
      </c>
      <c r="T162" s="262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63" t="s">
        <v>147</v>
      </c>
      <c r="AT162" s="263" t="s">
        <v>143</v>
      </c>
      <c r="AU162" s="263" t="s">
        <v>88</v>
      </c>
      <c r="AY162" s="18" t="s">
        <v>141</v>
      </c>
      <c r="BE162" s="264">
        <f>IF(N162="základní",J162,0)</f>
        <v>0</v>
      </c>
      <c r="BF162" s="264">
        <f>IF(N162="snížená",J162,0)</f>
        <v>0</v>
      </c>
      <c r="BG162" s="264">
        <f>IF(N162="zákl. přenesená",J162,0)</f>
        <v>0</v>
      </c>
      <c r="BH162" s="264">
        <f>IF(N162="sníž. přenesená",J162,0)</f>
        <v>0</v>
      </c>
      <c r="BI162" s="264">
        <f>IF(N162="nulová",J162,0)</f>
        <v>0</v>
      </c>
      <c r="BJ162" s="18" t="s">
        <v>86</v>
      </c>
      <c r="BK162" s="264">
        <f>ROUND(I162*H162,2)</f>
        <v>0</v>
      </c>
      <c r="BL162" s="18" t="s">
        <v>147</v>
      </c>
      <c r="BM162" s="263" t="s">
        <v>482</v>
      </c>
    </row>
    <row r="163" s="13" customFormat="1">
      <c r="A163" s="13"/>
      <c r="B163" s="265"/>
      <c r="C163" s="266"/>
      <c r="D163" s="267" t="s">
        <v>149</v>
      </c>
      <c r="E163" s="268" t="s">
        <v>1</v>
      </c>
      <c r="F163" s="269" t="s">
        <v>483</v>
      </c>
      <c r="G163" s="266"/>
      <c r="H163" s="268" t="s">
        <v>1</v>
      </c>
      <c r="I163" s="270"/>
      <c r="J163" s="266"/>
      <c r="K163" s="266"/>
      <c r="L163" s="271"/>
      <c r="M163" s="272"/>
      <c r="N163" s="273"/>
      <c r="O163" s="273"/>
      <c r="P163" s="273"/>
      <c r="Q163" s="273"/>
      <c r="R163" s="273"/>
      <c r="S163" s="273"/>
      <c r="T163" s="27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75" t="s">
        <v>149</v>
      </c>
      <c r="AU163" s="275" t="s">
        <v>88</v>
      </c>
      <c r="AV163" s="13" t="s">
        <v>86</v>
      </c>
      <c r="AW163" s="13" t="s">
        <v>34</v>
      </c>
      <c r="AX163" s="13" t="s">
        <v>78</v>
      </c>
      <c r="AY163" s="275" t="s">
        <v>141</v>
      </c>
    </row>
    <row r="164" s="13" customFormat="1">
      <c r="A164" s="13"/>
      <c r="B164" s="265"/>
      <c r="C164" s="266"/>
      <c r="D164" s="267" t="s">
        <v>149</v>
      </c>
      <c r="E164" s="268" t="s">
        <v>1</v>
      </c>
      <c r="F164" s="269" t="s">
        <v>484</v>
      </c>
      <c r="G164" s="266"/>
      <c r="H164" s="268" t="s">
        <v>1</v>
      </c>
      <c r="I164" s="270"/>
      <c r="J164" s="266"/>
      <c r="K164" s="266"/>
      <c r="L164" s="271"/>
      <c r="M164" s="272"/>
      <c r="N164" s="273"/>
      <c r="O164" s="273"/>
      <c r="P164" s="273"/>
      <c r="Q164" s="273"/>
      <c r="R164" s="273"/>
      <c r="S164" s="273"/>
      <c r="T164" s="27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75" t="s">
        <v>149</v>
      </c>
      <c r="AU164" s="275" t="s">
        <v>88</v>
      </c>
      <c r="AV164" s="13" t="s">
        <v>86</v>
      </c>
      <c r="AW164" s="13" t="s">
        <v>34</v>
      </c>
      <c r="AX164" s="13" t="s">
        <v>78</v>
      </c>
      <c r="AY164" s="275" t="s">
        <v>141</v>
      </c>
    </row>
    <row r="165" s="13" customFormat="1">
      <c r="A165" s="13"/>
      <c r="B165" s="265"/>
      <c r="C165" s="266"/>
      <c r="D165" s="267" t="s">
        <v>149</v>
      </c>
      <c r="E165" s="268" t="s">
        <v>1</v>
      </c>
      <c r="F165" s="269" t="s">
        <v>485</v>
      </c>
      <c r="G165" s="266"/>
      <c r="H165" s="268" t="s">
        <v>1</v>
      </c>
      <c r="I165" s="270"/>
      <c r="J165" s="266"/>
      <c r="K165" s="266"/>
      <c r="L165" s="271"/>
      <c r="M165" s="272"/>
      <c r="N165" s="273"/>
      <c r="O165" s="273"/>
      <c r="P165" s="273"/>
      <c r="Q165" s="273"/>
      <c r="R165" s="273"/>
      <c r="S165" s="273"/>
      <c r="T165" s="27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75" t="s">
        <v>149</v>
      </c>
      <c r="AU165" s="275" t="s">
        <v>88</v>
      </c>
      <c r="AV165" s="13" t="s">
        <v>86</v>
      </c>
      <c r="AW165" s="13" t="s">
        <v>34</v>
      </c>
      <c r="AX165" s="13" t="s">
        <v>78</v>
      </c>
      <c r="AY165" s="275" t="s">
        <v>141</v>
      </c>
    </row>
    <row r="166" s="14" customFormat="1">
      <c r="A166" s="14"/>
      <c r="B166" s="276"/>
      <c r="C166" s="277"/>
      <c r="D166" s="267" t="s">
        <v>149</v>
      </c>
      <c r="E166" s="278" t="s">
        <v>1</v>
      </c>
      <c r="F166" s="279" t="s">
        <v>486</v>
      </c>
      <c r="G166" s="277"/>
      <c r="H166" s="280">
        <v>16.088000000000001</v>
      </c>
      <c r="I166" s="281"/>
      <c r="J166" s="277"/>
      <c r="K166" s="277"/>
      <c r="L166" s="282"/>
      <c r="M166" s="283"/>
      <c r="N166" s="284"/>
      <c r="O166" s="284"/>
      <c r="P166" s="284"/>
      <c r="Q166" s="284"/>
      <c r="R166" s="284"/>
      <c r="S166" s="284"/>
      <c r="T166" s="28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86" t="s">
        <v>149</v>
      </c>
      <c r="AU166" s="286" t="s">
        <v>88</v>
      </c>
      <c r="AV166" s="14" t="s">
        <v>88</v>
      </c>
      <c r="AW166" s="14" t="s">
        <v>34</v>
      </c>
      <c r="AX166" s="14" t="s">
        <v>86</v>
      </c>
      <c r="AY166" s="286" t="s">
        <v>141</v>
      </c>
    </row>
    <row r="167" s="2" customFormat="1" ht="16.5" customHeight="1">
      <c r="A167" s="39"/>
      <c r="B167" s="40"/>
      <c r="C167" s="251" t="s">
        <v>188</v>
      </c>
      <c r="D167" s="251" t="s">
        <v>143</v>
      </c>
      <c r="E167" s="252" t="s">
        <v>487</v>
      </c>
      <c r="F167" s="253" t="s">
        <v>488</v>
      </c>
      <c r="G167" s="254" t="s">
        <v>169</v>
      </c>
      <c r="H167" s="255">
        <v>8.0440000000000005</v>
      </c>
      <c r="I167" s="256"/>
      <c r="J167" s="257">
        <f>ROUND(I167*H167,2)</f>
        <v>0</v>
      </c>
      <c r="K167" s="258"/>
      <c r="L167" s="45"/>
      <c r="M167" s="259" t="s">
        <v>1</v>
      </c>
      <c r="N167" s="260" t="s">
        <v>43</v>
      </c>
      <c r="O167" s="92"/>
      <c r="P167" s="261">
        <f>O167*H167</f>
        <v>0</v>
      </c>
      <c r="Q167" s="261">
        <v>0.016</v>
      </c>
      <c r="R167" s="261">
        <f>Q167*H167</f>
        <v>0.12870400000000001</v>
      </c>
      <c r="S167" s="261">
        <v>0</v>
      </c>
      <c r="T167" s="262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63" t="s">
        <v>147</v>
      </c>
      <c r="AT167" s="263" t="s">
        <v>143</v>
      </c>
      <c r="AU167" s="263" t="s">
        <v>88</v>
      </c>
      <c r="AY167" s="18" t="s">
        <v>141</v>
      </c>
      <c r="BE167" s="264">
        <f>IF(N167="základní",J167,0)</f>
        <v>0</v>
      </c>
      <c r="BF167" s="264">
        <f>IF(N167="snížená",J167,0)</f>
        <v>0</v>
      </c>
      <c r="BG167" s="264">
        <f>IF(N167="zákl. přenesená",J167,0)</f>
        <v>0</v>
      </c>
      <c r="BH167" s="264">
        <f>IF(N167="sníž. přenesená",J167,0)</f>
        <v>0</v>
      </c>
      <c r="BI167" s="264">
        <f>IF(N167="nulová",J167,0)</f>
        <v>0</v>
      </c>
      <c r="BJ167" s="18" t="s">
        <v>86</v>
      </c>
      <c r="BK167" s="264">
        <f>ROUND(I167*H167,2)</f>
        <v>0</v>
      </c>
      <c r="BL167" s="18" t="s">
        <v>147</v>
      </c>
      <c r="BM167" s="263" t="s">
        <v>489</v>
      </c>
    </row>
    <row r="168" s="13" customFormat="1">
      <c r="A168" s="13"/>
      <c r="B168" s="265"/>
      <c r="C168" s="266"/>
      <c r="D168" s="267" t="s">
        <v>149</v>
      </c>
      <c r="E168" s="268" t="s">
        <v>1</v>
      </c>
      <c r="F168" s="269" t="s">
        <v>490</v>
      </c>
      <c r="G168" s="266"/>
      <c r="H168" s="268" t="s">
        <v>1</v>
      </c>
      <c r="I168" s="270"/>
      <c r="J168" s="266"/>
      <c r="K168" s="266"/>
      <c r="L168" s="271"/>
      <c r="M168" s="272"/>
      <c r="N168" s="273"/>
      <c r="O168" s="273"/>
      <c r="P168" s="273"/>
      <c r="Q168" s="273"/>
      <c r="R168" s="273"/>
      <c r="S168" s="273"/>
      <c r="T168" s="27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75" t="s">
        <v>149</v>
      </c>
      <c r="AU168" s="275" t="s">
        <v>88</v>
      </c>
      <c r="AV168" s="13" t="s">
        <v>86</v>
      </c>
      <c r="AW168" s="13" t="s">
        <v>34</v>
      </c>
      <c r="AX168" s="13" t="s">
        <v>78</v>
      </c>
      <c r="AY168" s="275" t="s">
        <v>141</v>
      </c>
    </row>
    <row r="169" s="14" customFormat="1">
      <c r="A169" s="14"/>
      <c r="B169" s="276"/>
      <c r="C169" s="277"/>
      <c r="D169" s="267" t="s">
        <v>149</v>
      </c>
      <c r="E169" s="278" t="s">
        <v>1</v>
      </c>
      <c r="F169" s="279" t="s">
        <v>491</v>
      </c>
      <c r="G169" s="277"/>
      <c r="H169" s="280">
        <v>8.0440000000000005</v>
      </c>
      <c r="I169" s="281"/>
      <c r="J169" s="277"/>
      <c r="K169" s="277"/>
      <c r="L169" s="282"/>
      <c r="M169" s="283"/>
      <c r="N169" s="284"/>
      <c r="O169" s="284"/>
      <c r="P169" s="284"/>
      <c r="Q169" s="284"/>
      <c r="R169" s="284"/>
      <c r="S169" s="284"/>
      <c r="T169" s="28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86" t="s">
        <v>149</v>
      </c>
      <c r="AU169" s="286" t="s">
        <v>88</v>
      </c>
      <c r="AV169" s="14" t="s">
        <v>88</v>
      </c>
      <c r="AW169" s="14" t="s">
        <v>34</v>
      </c>
      <c r="AX169" s="14" t="s">
        <v>86</v>
      </c>
      <c r="AY169" s="286" t="s">
        <v>141</v>
      </c>
    </row>
    <row r="170" s="2" customFormat="1" ht="24" customHeight="1">
      <c r="A170" s="39"/>
      <c r="B170" s="40"/>
      <c r="C170" s="251" t="s">
        <v>162</v>
      </c>
      <c r="D170" s="251" t="s">
        <v>143</v>
      </c>
      <c r="E170" s="252" t="s">
        <v>492</v>
      </c>
      <c r="F170" s="253" t="s">
        <v>493</v>
      </c>
      <c r="G170" s="254" t="s">
        <v>169</v>
      </c>
      <c r="H170" s="255">
        <v>16.088000000000001</v>
      </c>
      <c r="I170" s="256"/>
      <c r="J170" s="257">
        <f>ROUND(I170*H170,2)</f>
        <v>0</v>
      </c>
      <c r="K170" s="258"/>
      <c r="L170" s="45"/>
      <c r="M170" s="259" t="s">
        <v>1</v>
      </c>
      <c r="N170" s="260" t="s">
        <v>43</v>
      </c>
      <c r="O170" s="92"/>
      <c r="P170" s="261">
        <f>O170*H170</f>
        <v>0</v>
      </c>
      <c r="Q170" s="261">
        <v>0.0080000000000000002</v>
      </c>
      <c r="R170" s="261">
        <f>Q170*H170</f>
        <v>0.12870400000000001</v>
      </c>
      <c r="S170" s="261">
        <v>0</v>
      </c>
      <c r="T170" s="262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63" t="s">
        <v>147</v>
      </c>
      <c r="AT170" s="263" t="s">
        <v>143</v>
      </c>
      <c r="AU170" s="263" t="s">
        <v>88</v>
      </c>
      <c r="AY170" s="18" t="s">
        <v>141</v>
      </c>
      <c r="BE170" s="264">
        <f>IF(N170="základní",J170,0)</f>
        <v>0</v>
      </c>
      <c r="BF170" s="264">
        <f>IF(N170="snížená",J170,0)</f>
        <v>0</v>
      </c>
      <c r="BG170" s="264">
        <f>IF(N170="zákl. přenesená",J170,0)</f>
        <v>0</v>
      </c>
      <c r="BH170" s="264">
        <f>IF(N170="sníž. přenesená",J170,0)</f>
        <v>0</v>
      </c>
      <c r="BI170" s="264">
        <f>IF(N170="nulová",J170,0)</f>
        <v>0</v>
      </c>
      <c r="BJ170" s="18" t="s">
        <v>86</v>
      </c>
      <c r="BK170" s="264">
        <f>ROUND(I170*H170,2)</f>
        <v>0</v>
      </c>
      <c r="BL170" s="18" t="s">
        <v>147</v>
      </c>
      <c r="BM170" s="263" t="s">
        <v>494</v>
      </c>
    </row>
    <row r="171" s="14" customFormat="1">
      <c r="A171" s="14"/>
      <c r="B171" s="276"/>
      <c r="C171" s="277"/>
      <c r="D171" s="267" t="s">
        <v>149</v>
      </c>
      <c r="E171" s="278" t="s">
        <v>1</v>
      </c>
      <c r="F171" s="279" t="s">
        <v>486</v>
      </c>
      <c r="G171" s="277"/>
      <c r="H171" s="280">
        <v>16.088000000000001</v>
      </c>
      <c r="I171" s="281"/>
      <c r="J171" s="277"/>
      <c r="K171" s="277"/>
      <c r="L171" s="282"/>
      <c r="M171" s="283"/>
      <c r="N171" s="284"/>
      <c r="O171" s="284"/>
      <c r="P171" s="284"/>
      <c r="Q171" s="284"/>
      <c r="R171" s="284"/>
      <c r="S171" s="284"/>
      <c r="T171" s="285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86" t="s">
        <v>149</v>
      </c>
      <c r="AU171" s="286" t="s">
        <v>88</v>
      </c>
      <c r="AV171" s="14" t="s">
        <v>88</v>
      </c>
      <c r="AW171" s="14" t="s">
        <v>34</v>
      </c>
      <c r="AX171" s="14" t="s">
        <v>86</v>
      </c>
      <c r="AY171" s="286" t="s">
        <v>141</v>
      </c>
    </row>
    <row r="172" s="2" customFormat="1" ht="24" customHeight="1">
      <c r="A172" s="39"/>
      <c r="B172" s="40"/>
      <c r="C172" s="251" t="s">
        <v>202</v>
      </c>
      <c r="D172" s="251" t="s">
        <v>143</v>
      </c>
      <c r="E172" s="252" t="s">
        <v>495</v>
      </c>
      <c r="F172" s="253" t="s">
        <v>496</v>
      </c>
      <c r="G172" s="254" t="s">
        <v>224</v>
      </c>
      <c r="H172" s="255">
        <v>20</v>
      </c>
      <c r="I172" s="256"/>
      <c r="J172" s="257">
        <f>ROUND(I172*H172,2)</f>
        <v>0</v>
      </c>
      <c r="K172" s="258"/>
      <c r="L172" s="45"/>
      <c r="M172" s="259" t="s">
        <v>1</v>
      </c>
      <c r="N172" s="260" t="s">
        <v>43</v>
      </c>
      <c r="O172" s="92"/>
      <c r="P172" s="261">
        <f>O172*H172</f>
        <v>0</v>
      </c>
      <c r="Q172" s="261">
        <v>0.0025799999999999998</v>
      </c>
      <c r="R172" s="261">
        <f>Q172*H172</f>
        <v>0.051599999999999993</v>
      </c>
      <c r="S172" s="261">
        <v>0</v>
      </c>
      <c r="T172" s="262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63" t="s">
        <v>147</v>
      </c>
      <c r="AT172" s="263" t="s">
        <v>143</v>
      </c>
      <c r="AU172" s="263" t="s">
        <v>88</v>
      </c>
      <c r="AY172" s="18" t="s">
        <v>141</v>
      </c>
      <c r="BE172" s="264">
        <f>IF(N172="základní",J172,0)</f>
        <v>0</v>
      </c>
      <c r="BF172" s="264">
        <f>IF(N172="snížená",J172,0)</f>
        <v>0</v>
      </c>
      <c r="BG172" s="264">
        <f>IF(N172="zákl. přenesená",J172,0)</f>
        <v>0</v>
      </c>
      <c r="BH172" s="264">
        <f>IF(N172="sníž. přenesená",J172,0)</f>
        <v>0</v>
      </c>
      <c r="BI172" s="264">
        <f>IF(N172="nulová",J172,0)</f>
        <v>0</v>
      </c>
      <c r="BJ172" s="18" t="s">
        <v>86</v>
      </c>
      <c r="BK172" s="264">
        <f>ROUND(I172*H172,2)</f>
        <v>0</v>
      </c>
      <c r="BL172" s="18" t="s">
        <v>147</v>
      </c>
      <c r="BM172" s="263" t="s">
        <v>497</v>
      </c>
    </row>
    <row r="173" s="13" customFormat="1">
      <c r="A173" s="13"/>
      <c r="B173" s="265"/>
      <c r="C173" s="266"/>
      <c r="D173" s="267" t="s">
        <v>149</v>
      </c>
      <c r="E173" s="268" t="s">
        <v>1</v>
      </c>
      <c r="F173" s="269" t="s">
        <v>498</v>
      </c>
      <c r="G173" s="266"/>
      <c r="H173" s="268" t="s">
        <v>1</v>
      </c>
      <c r="I173" s="270"/>
      <c r="J173" s="266"/>
      <c r="K173" s="266"/>
      <c r="L173" s="271"/>
      <c r="M173" s="272"/>
      <c r="N173" s="273"/>
      <c r="O173" s="273"/>
      <c r="P173" s="273"/>
      <c r="Q173" s="273"/>
      <c r="R173" s="273"/>
      <c r="S173" s="273"/>
      <c r="T173" s="27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75" t="s">
        <v>149</v>
      </c>
      <c r="AU173" s="275" t="s">
        <v>88</v>
      </c>
      <c r="AV173" s="13" t="s">
        <v>86</v>
      </c>
      <c r="AW173" s="13" t="s">
        <v>34</v>
      </c>
      <c r="AX173" s="13" t="s">
        <v>78</v>
      </c>
      <c r="AY173" s="275" t="s">
        <v>141</v>
      </c>
    </row>
    <row r="174" s="14" customFormat="1">
      <c r="A174" s="14"/>
      <c r="B174" s="276"/>
      <c r="C174" s="277"/>
      <c r="D174" s="267" t="s">
        <v>149</v>
      </c>
      <c r="E174" s="278" t="s">
        <v>1</v>
      </c>
      <c r="F174" s="279" t="s">
        <v>499</v>
      </c>
      <c r="G174" s="277"/>
      <c r="H174" s="280">
        <v>20</v>
      </c>
      <c r="I174" s="281"/>
      <c r="J174" s="277"/>
      <c r="K174" s="277"/>
      <c r="L174" s="282"/>
      <c r="M174" s="283"/>
      <c r="N174" s="284"/>
      <c r="O174" s="284"/>
      <c r="P174" s="284"/>
      <c r="Q174" s="284"/>
      <c r="R174" s="284"/>
      <c r="S174" s="284"/>
      <c r="T174" s="28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86" t="s">
        <v>149</v>
      </c>
      <c r="AU174" s="286" t="s">
        <v>88</v>
      </c>
      <c r="AV174" s="14" t="s">
        <v>88</v>
      </c>
      <c r="AW174" s="14" t="s">
        <v>34</v>
      </c>
      <c r="AX174" s="14" t="s">
        <v>86</v>
      </c>
      <c r="AY174" s="286" t="s">
        <v>141</v>
      </c>
    </row>
    <row r="175" s="2" customFormat="1" ht="16.5" customHeight="1">
      <c r="A175" s="39"/>
      <c r="B175" s="40"/>
      <c r="C175" s="251" t="s">
        <v>210</v>
      </c>
      <c r="D175" s="251" t="s">
        <v>143</v>
      </c>
      <c r="E175" s="252" t="s">
        <v>500</v>
      </c>
      <c r="F175" s="253" t="s">
        <v>501</v>
      </c>
      <c r="G175" s="254" t="s">
        <v>169</v>
      </c>
      <c r="H175" s="255">
        <v>16.088000000000001</v>
      </c>
      <c r="I175" s="256"/>
      <c r="J175" s="257">
        <f>ROUND(I175*H175,2)</f>
        <v>0</v>
      </c>
      <c r="K175" s="258"/>
      <c r="L175" s="45"/>
      <c r="M175" s="259" t="s">
        <v>1</v>
      </c>
      <c r="N175" s="260" t="s">
        <v>43</v>
      </c>
      <c r="O175" s="92"/>
      <c r="P175" s="261">
        <f>O175*H175</f>
        <v>0</v>
      </c>
      <c r="Q175" s="261">
        <v>0</v>
      </c>
      <c r="R175" s="261">
        <f>Q175*H175</f>
        <v>0</v>
      </c>
      <c r="S175" s="261">
        <v>0</v>
      </c>
      <c r="T175" s="262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63" t="s">
        <v>147</v>
      </c>
      <c r="AT175" s="263" t="s">
        <v>143</v>
      </c>
      <c r="AU175" s="263" t="s">
        <v>88</v>
      </c>
      <c r="AY175" s="18" t="s">
        <v>141</v>
      </c>
      <c r="BE175" s="264">
        <f>IF(N175="základní",J175,0)</f>
        <v>0</v>
      </c>
      <c r="BF175" s="264">
        <f>IF(N175="snížená",J175,0)</f>
        <v>0</v>
      </c>
      <c r="BG175" s="264">
        <f>IF(N175="zákl. přenesená",J175,0)</f>
        <v>0</v>
      </c>
      <c r="BH175" s="264">
        <f>IF(N175="sníž. přenesená",J175,0)</f>
        <v>0</v>
      </c>
      <c r="BI175" s="264">
        <f>IF(N175="nulová",J175,0)</f>
        <v>0</v>
      </c>
      <c r="BJ175" s="18" t="s">
        <v>86</v>
      </c>
      <c r="BK175" s="264">
        <f>ROUND(I175*H175,2)</f>
        <v>0</v>
      </c>
      <c r="BL175" s="18" t="s">
        <v>147</v>
      </c>
      <c r="BM175" s="263" t="s">
        <v>502</v>
      </c>
    </row>
    <row r="176" s="13" customFormat="1">
      <c r="A176" s="13"/>
      <c r="B176" s="265"/>
      <c r="C176" s="266"/>
      <c r="D176" s="267" t="s">
        <v>149</v>
      </c>
      <c r="E176" s="268" t="s">
        <v>1</v>
      </c>
      <c r="F176" s="269" t="s">
        <v>503</v>
      </c>
      <c r="G176" s="266"/>
      <c r="H176" s="268" t="s">
        <v>1</v>
      </c>
      <c r="I176" s="270"/>
      <c r="J176" s="266"/>
      <c r="K176" s="266"/>
      <c r="L176" s="271"/>
      <c r="M176" s="272"/>
      <c r="N176" s="273"/>
      <c r="O176" s="273"/>
      <c r="P176" s="273"/>
      <c r="Q176" s="273"/>
      <c r="R176" s="273"/>
      <c r="S176" s="273"/>
      <c r="T176" s="27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75" t="s">
        <v>149</v>
      </c>
      <c r="AU176" s="275" t="s">
        <v>88</v>
      </c>
      <c r="AV176" s="13" t="s">
        <v>86</v>
      </c>
      <c r="AW176" s="13" t="s">
        <v>34</v>
      </c>
      <c r="AX176" s="13" t="s">
        <v>78</v>
      </c>
      <c r="AY176" s="275" t="s">
        <v>141</v>
      </c>
    </row>
    <row r="177" s="14" customFormat="1">
      <c r="A177" s="14"/>
      <c r="B177" s="276"/>
      <c r="C177" s="277"/>
      <c r="D177" s="267" t="s">
        <v>149</v>
      </c>
      <c r="E177" s="278" t="s">
        <v>1</v>
      </c>
      <c r="F177" s="279" t="s">
        <v>486</v>
      </c>
      <c r="G177" s="277"/>
      <c r="H177" s="280">
        <v>16.088000000000001</v>
      </c>
      <c r="I177" s="281"/>
      <c r="J177" s="277"/>
      <c r="K177" s="277"/>
      <c r="L177" s="282"/>
      <c r="M177" s="283"/>
      <c r="N177" s="284"/>
      <c r="O177" s="284"/>
      <c r="P177" s="284"/>
      <c r="Q177" s="284"/>
      <c r="R177" s="284"/>
      <c r="S177" s="284"/>
      <c r="T177" s="28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86" t="s">
        <v>149</v>
      </c>
      <c r="AU177" s="286" t="s">
        <v>88</v>
      </c>
      <c r="AV177" s="14" t="s">
        <v>88</v>
      </c>
      <c r="AW177" s="14" t="s">
        <v>34</v>
      </c>
      <c r="AX177" s="14" t="s">
        <v>86</v>
      </c>
      <c r="AY177" s="286" t="s">
        <v>141</v>
      </c>
    </row>
    <row r="178" s="2" customFormat="1" ht="16.5" customHeight="1">
      <c r="A178" s="39"/>
      <c r="B178" s="40"/>
      <c r="C178" s="251" t="s">
        <v>217</v>
      </c>
      <c r="D178" s="251" t="s">
        <v>143</v>
      </c>
      <c r="E178" s="252" t="s">
        <v>504</v>
      </c>
      <c r="F178" s="253" t="s">
        <v>505</v>
      </c>
      <c r="G178" s="254" t="s">
        <v>169</v>
      </c>
      <c r="H178" s="255">
        <v>72.140000000000001</v>
      </c>
      <c r="I178" s="256"/>
      <c r="J178" s="257">
        <f>ROUND(I178*H178,2)</f>
        <v>0</v>
      </c>
      <c r="K178" s="258"/>
      <c r="L178" s="45"/>
      <c r="M178" s="259" t="s">
        <v>1</v>
      </c>
      <c r="N178" s="260" t="s">
        <v>43</v>
      </c>
      <c r="O178" s="92"/>
      <c r="P178" s="261">
        <f>O178*H178</f>
        <v>0</v>
      </c>
      <c r="Q178" s="261">
        <v>0.020400000000000001</v>
      </c>
      <c r="R178" s="261">
        <f>Q178*H178</f>
        <v>1.4716560000000001</v>
      </c>
      <c r="S178" s="261">
        <v>0</v>
      </c>
      <c r="T178" s="262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63" t="s">
        <v>147</v>
      </c>
      <c r="AT178" s="263" t="s">
        <v>143</v>
      </c>
      <c r="AU178" s="263" t="s">
        <v>88</v>
      </c>
      <c r="AY178" s="18" t="s">
        <v>141</v>
      </c>
      <c r="BE178" s="264">
        <f>IF(N178="základní",J178,0)</f>
        <v>0</v>
      </c>
      <c r="BF178" s="264">
        <f>IF(N178="snížená",J178,0)</f>
        <v>0</v>
      </c>
      <c r="BG178" s="264">
        <f>IF(N178="zákl. přenesená",J178,0)</f>
        <v>0</v>
      </c>
      <c r="BH178" s="264">
        <f>IF(N178="sníž. přenesená",J178,0)</f>
        <v>0</v>
      </c>
      <c r="BI178" s="264">
        <f>IF(N178="nulová",J178,0)</f>
        <v>0</v>
      </c>
      <c r="BJ178" s="18" t="s">
        <v>86</v>
      </c>
      <c r="BK178" s="264">
        <f>ROUND(I178*H178,2)</f>
        <v>0</v>
      </c>
      <c r="BL178" s="18" t="s">
        <v>147</v>
      </c>
      <c r="BM178" s="263" t="s">
        <v>506</v>
      </c>
    </row>
    <row r="179" s="13" customFormat="1">
      <c r="A179" s="13"/>
      <c r="B179" s="265"/>
      <c r="C179" s="266"/>
      <c r="D179" s="267" t="s">
        <v>149</v>
      </c>
      <c r="E179" s="268" t="s">
        <v>1</v>
      </c>
      <c r="F179" s="269" t="s">
        <v>507</v>
      </c>
      <c r="G179" s="266"/>
      <c r="H179" s="268" t="s">
        <v>1</v>
      </c>
      <c r="I179" s="270"/>
      <c r="J179" s="266"/>
      <c r="K179" s="266"/>
      <c r="L179" s="271"/>
      <c r="M179" s="272"/>
      <c r="N179" s="273"/>
      <c r="O179" s="273"/>
      <c r="P179" s="273"/>
      <c r="Q179" s="273"/>
      <c r="R179" s="273"/>
      <c r="S179" s="273"/>
      <c r="T179" s="27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75" t="s">
        <v>149</v>
      </c>
      <c r="AU179" s="275" t="s">
        <v>88</v>
      </c>
      <c r="AV179" s="13" t="s">
        <v>86</v>
      </c>
      <c r="AW179" s="13" t="s">
        <v>34</v>
      </c>
      <c r="AX179" s="13" t="s">
        <v>78</v>
      </c>
      <c r="AY179" s="275" t="s">
        <v>141</v>
      </c>
    </row>
    <row r="180" s="13" customFormat="1">
      <c r="A180" s="13"/>
      <c r="B180" s="265"/>
      <c r="C180" s="266"/>
      <c r="D180" s="267" t="s">
        <v>149</v>
      </c>
      <c r="E180" s="268" t="s">
        <v>1</v>
      </c>
      <c r="F180" s="269" t="s">
        <v>508</v>
      </c>
      <c r="G180" s="266"/>
      <c r="H180" s="268" t="s">
        <v>1</v>
      </c>
      <c r="I180" s="270"/>
      <c r="J180" s="266"/>
      <c r="K180" s="266"/>
      <c r="L180" s="271"/>
      <c r="M180" s="272"/>
      <c r="N180" s="273"/>
      <c r="O180" s="273"/>
      <c r="P180" s="273"/>
      <c r="Q180" s="273"/>
      <c r="R180" s="273"/>
      <c r="S180" s="273"/>
      <c r="T180" s="27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75" t="s">
        <v>149</v>
      </c>
      <c r="AU180" s="275" t="s">
        <v>88</v>
      </c>
      <c r="AV180" s="13" t="s">
        <v>86</v>
      </c>
      <c r="AW180" s="13" t="s">
        <v>34</v>
      </c>
      <c r="AX180" s="13" t="s">
        <v>78</v>
      </c>
      <c r="AY180" s="275" t="s">
        <v>141</v>
      </c>
    </row>
    <row r="181" s="14" customFormat="1">
      <c r="A181" s="14"/>
      <c r="B181" s="276"/>
      <c r="C181" s="277"/>
      <c r="D181" s="267" t="s">
        <v>149</v>
      </c>
      <c r="E181" s="278" t="s">
        <v>1</v>
      </c>
      <c r="F181" s="279" t="s">
        <v>509</v>
      </c>
      <c r="G181" s="277"/>
      <c r="H181" s="280">
        <v>72.140000000000001</v>
      </c>
      <c r="I181" s="281"/>
      <c r="J181" s="277"/>
      <c r="K181" s="277"/>
      <c r="L181" s="282"/>
      <c r="M181" s="283"/>
      <c r="N181" s="284"/>
      <c r="O181" s="284"/>
      <c r="P181" s="284"/>
      <c r="Q181" s="284"/>
      <c r="R181" s="284"/>
      <c r="S181" s="284"/>
      <c r="T181" s="28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86" t="s">
        <v>149</v>
      </c>
      <c r="AU181" s="286" t="s">
        <v>88</v>
      </c>
      <c r="AV181" s="14" t="s">
        <v>88</v>
      </c>
      <c r="AW181" s="14" t="s">
        <v>34</v>
      </c>
      <c r="AX181" s="14" t="s">
        <v>86</v>
      </c>
      <c r="AY181" s="286" t="s">
        <v>141</v>
      </c>
    </row>
    <row r="182" s="2" customFormat="1" ht="24" customHeight="1">
      <c r="A182" s="39"/>
      <c r="B182" s="40"/>
      <c r="C182" s="251" t="s">
        <v>182</v>
      </c>
      <c r="D182" s="251" t="s">
        <v>143</v>
      </c>
      <c r="E182" s="252" t="s">
        <v>510</v>
      </c>
      <c r="F182" s="253" t="s">
        <v>511</v>
      </c>
      <c r="G182" s="254" t="s">
        <v>169</v>
      </c>
      <c r="H182" s="255">
        <v>360.69900000000001</v>
      </c>
      <c r="I182" s="256"/>
      <c r="J182" s="257">
        <f>ROUND(I182*H182,2)</f>
        <v>0</v>
      </c>
      <c r="K182" s="258"/>
      <c r="L182" s="45"/>
      <c r="M182" s="259" t="s">
        <v>1</v>
      </c>
      <c r="N182" s="260" t="s">
        <v>43</v>
      </c>
      <c r="O182" s="92"/>
      <c r="P182" s="261">
        <f>O182*H182</f>
        <v>0</v>
      </c>
      <c r="Q182" s="261">
        <v>0.0032000000000000002</v>
      </c>
      <c r="R182" s="261">
        <f>Q182*H182</f>
        <v>1.1542368000000001</v>
      </c>
      <c r="S182" s="261">
        <v>0</v>
      </c>
      <c r="T182" s="262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63" t="s">
        <v>147</v>
      </c>
      <c r="AT182" s="263" t="s">
        <v>143</v>
      </c>
      <c r="AU182" s="263" t="s">
        <v>88</v>
      </c>
      <c r="AY182" s="18" t="s">
        <v>141</v>
      </c>
      <c r="BE182" s="264">
        <f>IF(N182="základní",J182,0)</f>
        <v>0</v>
      </c>
      <c r="BF182" s="264">
        <f>IF(N182="snížená",J182,0)</f>
        <v>0</v>
      </c>
      <c r="BG182" s="264">
        <f>IF(N182="zákl. přenesená",J182,0)</f>
        <v>0</v>
      </c>
      <c r="BH182" s="264">
        <f>IF(N182="sníž. přenesená",J182,0)</f>
        <v>0</v>
      </c>
      <c r="BI182" s="264">
        <f>IF(N182="nulová",J182,0)</f>
        <v>0</v>
      </c>
      <c r="BJ182" s="18" t="s">
        <v>86</v>
      </c>
      <c r="BK182" s="264">
        <f>ROUND(I182*H182,2)</f>
        <v>0</v>
      </c>
      <c r="BL182" s="18" t="s">
        <v>147</v>
      </c>
      <c r="BM182" s="263" t="s">
        <v>512</v>
      </c>
    </row>
    <row r="183" s="13" customFormat="1">
      <c r="A183" s="13"/>
      <c r="B183" s="265"/>
      <c r="C183" s="266"/>
      <c r="D183" s="267" t="s">
        <v>149</v>
      </c>
      <c r="E183" s="268" t="s">
        <v>1</v>
      </c>
      <c r="F183" s="269" t="s">
        <v>513</v>
      </c>
      <c r="G183" s="266"/>
      <c r="H183" s="268" t="s">
        <v>1</v>
      </c>
      <c r="I183" s="270"/>
      <c r="J183" s="266"/>
      <c r="K183" s="266"/>
      <c r="L183" s="271"/>
      <c r="M183" s="272"/>
      <c r="N183" s="273"/>
      <c r="O183" s="273"/>
      <c r="P183" s="273"/>
      <c r="Q183" s="273"/>
      <c r="R183" s="273"/>
      <c r="S183" s="273"/>
      <c r="T183" s="27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75" t="s">
        <v>149</v>
      </c>
      <c r="AU183" s="275" t="s">
        <v>88</v>
      </c>
      <c r="AV183" s="13" t="s">
        <v>86</v>
      </c>
      <c r="AW183" s="13" t="s">
        <v>34</v>
      </c>
      <c r="AX183" s="13" t="s">
        <v>78</v>
      </c>
      <c r="AY183" s="275" t="s">
        <v>141</v>
      </c>
    </row>
    <row r="184" s="13" customFormat="1">
      <c r="A184" s="13"/>
      <c r="B184" s="265"/>
      <c r="C184" s="266"/>
      <c r="D184" s="267" t="s">
        <v>149</v>
      </c>
      <c r="E184" s="268" t="s">
        <v>1</v>
      </c>
      <c r="F184" s="269" t="s">
        <v>514</v>
      </c>
      <c r="G184" s="266"/>
      <c r="H184" s="268" t="s">
        <v>1</v>
      </c>
      <c r="I184" s="270"/>
      <c r="J184" s="266"/>
      <c r="K184" s="266"/>
      <c r="L184" s="271"/>
      <c r="M184" s="272"/>
      <c r="N184" s="273"/>
      <c r="O184" s="273"/>
      <c r="P184" s="273"/>
      <c r="Q184" s="273"/>
      <c r="R184" s="273"/>
      <c r="S184" s="273"/>
      <c r="T184" s="27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75" t="s">
        <v>149</v>
      </c>
      <c r="AU184" s="275" t="s">
        <v>88</v>
      </c>
      <c r="AV184" s="13" t="s">
        <v>86</v>
      </c>
      <c r="AW184" s="13" t="s">
        <v>34</v>
      </c>
      <c r="AX184" s="13" t="s">
        <v>78</v>
      </c>
      <c r="AY184" s="275" t="s">
        <v>141</v>
      </c>
    </row>
    <row r="185" s="14" customFormat="1">
      <c r="A185" s="14"/>
      <c r="B185" s="276"/>
      <c r="C185" s="277"/>
      <c r="D185" s="267" t="s">
        <v>149</v>
      </c>
      <c r="E185" s="278" t="s">
        <v>1</v>
      </c>
      <c r="F185" s="279" t="s">
        <v>515</v>
      </c>
      <c r="G185" s="277"/>
      <c r="H185" s="280">
        <v>360.69900000000001</v>
      </c>
      <c r="I185" s="281"/>
      <c r="J185" s="277"/>
      <c r="K185" s="277"/>
      <c r="L185" s="282"/>
      <c r="M185" s="283"/>
      <c r="N185" s="284"/>
      <c r="O185" s="284"/>
      <c r="P185" s="284"/>
      <c r="Q185" s="284"/>
      <c r="R185" s="284"/>
      <c r="S185" s="284"/>
      <c r="T185" s="28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86" t="s">
        <v>149</v>
      </c>
      <c r="AU185" s="286" t="s">
        <v>88</v>
      </c>
      <c r="AV185" s="14" t="s">
        <v>88</v>
      </c>
      <c r="AW185" s="14" t="s">
        <v>34</v>
      </c>
      <c r="AX185" s="14" t="s">
        <v>86</v>
      </c>
      <c r="AY185" s="286" t="s">
        <v>141</v>
      </c>
    </row>
    <row r="186" s="12" customFormat="1" ht="22.8" customHeight="1">
      <c r="A186" s="12"/>
      <c r="B186" s="235"/>
      <c r="C186" s="236"/>
      <c r="D186" s="237" t="s">
        <v>77</v>
      </c>
      <c r="E186" s="249" t="s">
        <v>202</v>
      </c>
      <c r="F186" s="249" t="s">
        <v>234</v>
      </c>
      <c r="G186" s="236"/>
      <c r="H186" s="236"/>
      <c r="I186" s="239"/>
      <c r="J186" s="250">
        <f>BK186</f>
        <v>0</v>
      </c>
      <c r="K186" s="236"/>
      <c r="L186" s="241"/>
      <c r="M186" s="242"/>
      <c r="N186" s="243"/>
      <c r="O186" s="243"/>
      <c r="P186" s="244">
        <f>SUM(P187:P394)</f>
        <v>0</v>
      </c>
      <c r="Q186" s="243"/>
      <c r="R186" s="244">
        <f>SUM(R187:R394)</f>
        <v>32.990550463499993</v>
      </c>
      <c r="S186" s="243"/>
      <c r="T186" s="245">
        <f>SUM(T187:T394)</f>
        <v>59.309296000000003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46" t="s">
        <v>86</v>
      </c>
      <c r="AT186" s="247" t="s">
        <v>77</v>
      </c>
      <c r="AU186" s="247" t="s">
        <v>86</v>
      </c>
      <c r="AY186" s="246" t="s">
        <v>141</v>
      </c>
      <c r="BK186" s="248">
        <f>SUM(BK187:BK394)</f>
        <v>0</v>
      </c>
    </row>
    <row r="187" s="2" customFormat="1" ht="24" customHeight="1">
      <c r="A187" s="39"/>
      <c r="B187" s="40"/>
      <c r="C187" s="251" t="s">
        <v>228</v>
      </c>
      <c r="D187" s="251" t="s">
        <v>143</v>
      </c>
      <c r="E187" s="252" t="s">
        <v>516</v>
      </c>
      <c r="F187" s="253" t="s">
        <v>517</v>
      </c>
      <c r="G187" s="254" t="s">
        <v>169</v>
      </c>
      <c r="H187" s="255">
        <v>345.33699999999999</v>
      </c>
      <c r="I187" s="256"/>
      <c r="J187" s="257">
        <f>ROUND(I187*H187,2)</f>
        <v>0</v>
      </c>
      <c r="K187" s="258"/>
      <c r="L187" s="45"/>
      <c r="M187" s="259" t="s">
        <v>1</v>
      </c>
      <c r="N187" s="260" t="s">
        <v>43</v>
      </c>
      <c r="O187" s="92"/>
      <c r="P187" s="261">
        <f>O187*H187</f>
        <v>0</v>
      </c>
      <c r="Q187" s="261">
        <v>0.00012999999999999999</v>
      </c>
      <c r="R187" s="261">
        <f>Q187*H187</f>
        <v>0.044893809999999992</v>
      </c>
      <c r="S187" s="261">
        <v>0</v>
      </c>
      <c r="T187" s="262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63" t="s">
        <v>147</v>
      </c>
      <c r="AT187" s="263" t="s">
        <v>143</v>
      </c>
      <c r="AU187" s="263" t="s">
        <v>88</v>
      </c>
      <c r="AY187" s="18" t="s">
        <v>141</v>
      </c>
      <c r="BE187" s="264">
        <f>IF(N187="základní",J187,0)</f>
        <v>0</v>
      </c>
      <c r="BF187" s="264">
        <f>IF(N187="snížená",J187,0)</f>
        <v>0</v>
      </c>
      <c r="BG187" s="264">
        <f>IF(N187="zákl. přenesená",J187,0)</f>
        <v>0</v>
      </c>
      <c r="BH187" s="264">
        <f>IF(N187="sníž. přenesená",J187,0)</f>
        <v>0</v>
      </c>
      <c r="BI187" s="264">
        <f>IF(N187="nulová",J187,0)</f>
        <v>0</v>
      </c>
      <c r="BJ187" s="18" t="s">
        <v>86</v>
      </c>
      <c r="BK187" s="264">
        <f>ROUND(I187*H187,2)</f>
        <v>0</v>
      </c>
      <c r="BL187" s="18" t="s">
        <v>147</v>
      </c>
      <c r="BM187" s="263" t="s">
        <v>518</v>
      </c>
    </row>
    <row r="188" s="14" customFormat="1">
      <c r="A188" s="14"/>
      <c r="B188" s="276"/>
      <c r="C188" s="277"/>
      <c r="D188" s="267" t="s">
        <v>149</v>
      </c>
      <c r="E188" s="278" t="s">
        <v>1</v>
      </c>
      <c r="F188" s="279" t="s">
        <v>519</v>
      </c>
      <c r="G188" s="277"/>
      <c r="H188" s="280">
        <v>152.357</v>
      </c>
      <c r="I188" s="281"/>
      <c r="J188" s="277"/>
      <c r="K188" s="277"/>
      <c r="L188" s="282"/>
      <c r="M188" s="283"/>
      <c r="N188" s="284"/>
      <c r="O188" s="284"/>
      <c r="P188" s="284"/>
      <c r="Q188" s="284"/>
      <c r="R188" s="284"/>
      <c r="S188" s="284"/>
      <c r="T188" s="28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86" t="s">
        <v>149</v>
      </c>
      <c r="AU188" s="286" t="s">
        <v>88</v>
      </c>
      <c r="AV188" s="14" t="s">
        <v>88</v>
      </c>
      <c r="AW188" s="14" t="s">
        <v>34</v>
      </c>
      <c r="AX188" s="14" t="s">
        <v>78</v>
      </c>
      <c r="AY188" s="286" t="s">
        <v>141</v>
      </c>
    </row>
    <row r="189" s="14" customFormat="1">
      <c r="A189" s="14"/>
      <c r="B189" s="276"/>
      <c r="C189" s="277"/>
      <c r="D189" s="267" t="s">
        <v>149</v>
      </c>
      <c r="E189" s="278" t="s">
        <v>1</v>
      </c>
      <c r="F189" s="279" t="s">
        <v>520</v>
      </c>
      <c r="G189" s="277"/>
      <c r="H189" s="280">
        <v>4.1799999999999997</v>
      </c>
      <c r="I189" s="281"/>
      <c r="J189" s="277"/>
      <c r="K189" s="277"/>
      <c r="L189" s="282"/>
      <c r="M189" s="283"/>
      <c r="N189" s="284"/>
      <c r="O189" s="284"/>
      <c r="P189" s="284"/>
      <c r="Q189" s="284"/>
      <c r="R189" s="284"/>
      <c r="S189" s="284"/>
      <c r="T189" s="285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86" t="s">
        <v>149</v>
      </c>
      <c r="AU189" s="286" t="s">
        <v>88</v>
      </c>
      <c r="AV189" s="14" t="s">
        <v>88</v>
      </c>
      <c r="AW189" s="14" t="s">
        <v>34</v>
      </c>
      <c r="AX189" s="14" t="s">
        <v>78</v>
      </c>
      <c r="AY189" s="286" t="s">
        <v>141</v>
      </c>
    </row>
    <row r="190" s="14" customFormat="1">
      <c r="A190" s="14"/>
      <c r="B190" s="276"/>
      <c r="C190" s="277"/>
      <c r="D190" s="267" t="s">
        <v>149</v>
      </c>
      <c r="E190" s="278" t="s">
        <v>1</v>
      </c>
      <c r="F190" s="279" t="s">
        <v>521</v>
      </c>
      <c r="G190" s="277"/>
      <c r="H190" s="280">
        <v>188.80000000000001</v>
      </c>
      <c r="I190" s="281"/>
      <c r="J190" s="277"/>
      <c r="K190" s="277"/>
      <c r="L190" s="282"/>
      <c r="M190" s="283"/>
      <c r="N190" s="284"/>
      <c r="O190" s="284"/>
      <c r="P190" s="284"/>
      <c r="Q190" s="284"/>
      <c r="R190" s="284"/>
      <c r="S190" s="284"/>
      <c r="T190" s="28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86" t="s">
        <v>149</v>
      </c>
      <c r="AU190" s="286" t="s">
        <v>88</v>
      </c>
      <c r="AV190" s="14" t="s">
        <v>88</v>
      </c>
      <c r="AW190" s="14" t="s">
        <v>34</v>
      </c>
      <c r="AX190" s="14" t="s">
        <v>78</v>
      </c>
      <c r="AY190" s="286" t="s">
        <v>141</v>
      </c>
    </row>
    <row r="191" s="15" customFormat="1">
      <c r="A191" s="15"/>
      <c r="B191" s="287"/>
      <c r="C191" s="288"/>
      <c r="D191" s="267" t="s">
        <v>149</v>
      </c>
      <c r="E191" s="289" t="s">
        <v>1</v>
      </c>
      <c r="F191" s="290" t="s">
        <v>157</v>
      </c>
      <c r="G191" s="288"/>
      <c r="H191" s="291">
        <v>345.33699999999999</v>
      </c>
      <c r="I191" s="292"/>
      <c r="J191" s="288"/>
      <c r="K191" s="288"/>
      <c r="L191" s="293"/>
      <c r="M191" s="294"/>
      <c r="N191" s="295"/>
      <c r="O191" s="295"/>
      <c r="P191" s="295"/>
      <c r="Q191" s="295"/>
      <c r="R191" s="295"/>
      <c r="S191" s="295"/>
      <c r="T191" s="296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97" t="s">
        <v>149</v>
      </c>
      <c r="AU191" s="297" t="s">
        <v>88</v>
      </c>
      <c r="AV191" s="15" t="s">
        <v>147</v>
      </c>
      <c r="AW191" s="15" t="s">
        <v>34</v>
      </c>
      <c r="AX191" s="15" t="s">
        <v>86</v>
      </c>
      <c r="AY191" s="297" t="s">
        <v>141</v>
      </c>
    </row>
    <row r="192" s="2" customFormat="1" ht="16.5" customHeight="1">
      <c r="A192" s="39"/>
      <c r="B192" s="40"/>
      <c r="C192" s="251" t="s">
        <v>235</v>
      </c>
      <c r="D192" s="251" t="s">
        <v>143</v>
      </c>
      <c r="E192" s="252" t="s">
        <v>522</v>
      </c>
      <c r="F192" s="253" t="s">
        <v>523</v>
      </c>
      <c r="G192" s="254" t="s">
        <v>146</v>
      </c>
      <c r="H192" s="255">
        <v>12.989000000000001</v>
      </c>
      <c r="I192" s="256"/>
      <c r="J192" s="257">
        <f>ROUND(I192*H192,2)</f>
        <v>0</v>
      </c>
      <c r="K192" s="258"/>
      <c r="L192" s="45"/>
      <c r="M192" s="259" t="s">
        <v>1</v>
      </c>
      <c r="N192" s="260" t="s">
        <v>43</v>
      </c>
      <c r="O192" s="92"/>
      <c r="P192" s="261">
        <f>O192*H192</f>
        <v>0</v>
      </c>
      <c r="Q192" s="261">
        <v>0</v>
      </c>
      <c r="R192" s="261">
        <f>Q192*H192</f>
        <v>0</v>
      </c>
      <c r="S192" s="261">
        <v>2.1000000000000001</v>
      </c>
      <c r="T192" s="262">
        <f>S192*H192</f>
        <v>27.276900000000001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63" t="s">
        <v>147</v>
      </c>
      <c r="AT192" s="263" t="s">
        <v>143</v>
      </c>
      <c r="AU192" s="263" t="s">
        <v>88</v>
      </c>
      <c r="AY192" s="18" t="s">
        <v>141</v>
      </c>
      <c r="BE192" s="264">
        <f>IF(N192="základní",J192,0)</f>
        <v>0</v>
      </c>
      <c r="BF192" s="264">
        <f>IF(N192="snížená",J192,0)</f>
        <v>0</v>
      </c>
      <c r="BG192" s="264">
        <f>IF(N192="zákl. přenesená",J192,0)</f>
        <v>0</v>
      </c>
      <c r="BH192" s="264">
        <f>IF(N192="sníž. přenesená",J192,0)</f>
        <v>0</v>
      </c>
      <c r="BI192" s="264">
        <f>IF(N192="nulová",J192,0)</f>
        <v>0</v>
      </c>
      <c r="BJ192" s="18" t="s">
        <v>86</v>
      </c>
      <c r="BK192" s="264">
        <f>ROUND(I192*H192,2)</f>
        <v>0</v>
      </c>
      <c r="BL192" s="18" t="s">
        <v>147</v>
      </c>
      <c r="BM192" s="263" t="s">
        <v>524</v>
      </c>
    </row>
    <row r="193" s="13" customFormat="1">
      <c r="A193" s="13"/>
      <c r="B193" s="265"/>
      <c r="C193" s="266"/>
      <c r="D193" s="267" t="s">
        <v>149</v>
      </c>
      <c r="E193" s="268" t="s">
        <v>1</v>
      </c>
      <c r="F193" s="269" t="s">
        <v>525</v>
      </c>
      <c r="G193" s="266"/>
      <c r="H193" s="268" t="s">
        <v>1</v>
      </c>
      <c r="I193" s="270"/>
      <c r="J193" s="266"/>
      <c r="K193" s="266"/>
      <c r="L193" s="271"/>
      <c r="M193" s="272"/>
      <c r="N193" s="273"/>
      <c r="O193" s="273"/>
      <c r="P193" s="273"/>
      <c r="Q193" s="273"/>
      <c r="R193" s="273"/>
      <c r="S193" s="273"/>
      <c r="T193" s="27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75" t="s">
        <v>149</v>
      </c>
      <c r="AU193" s="275" t="s">
        <v>88</v>
      </c>
      <c r="AV193" s="13" t="s">
        <v>86</v>
      </c>
      <c r="AW193" s="13" t="s">
        <v>34</v>
      </c>
      <c r="AX193" s="13" t="s">
        <v>78</v>
      </c>
      <c r="AY193" s="275" t="s">
        <v>141</v>
      </c>
    </row>
    <row r="194" s="13" customFormat="1">
      <c r="A194" s="13"/>
      <c r="B194" s="265"/>
      <c r="C194" s="266"/>
      <c r="D194" s="267" t="s">
        <v>149</v>
      </c>
      <c r="E194" s="268" t="s">
        <v>1</v>
      </c>
      <c r="F194" s="269" t="s">
        <v>526</v>
      </c>
      <c r="G194" s="266"/>
      <c r="H194" s="268" t="s">
        <v>1</v>
      </c>
      <c r="I194" s="270"/>
      <c r="J194" s="266"/>
      <c r="K194" s="266"/>
      <c r="L194" s="271"/>
      <c r="M194" s="272"/>
      <c r="N194" s="273"/>
      <c r="O194" s="273"/>
      <c r="P194" s="273"/>
      <c r="Q194" s="273"/>
      <c r="R194" s="273"/>
      <c r="S194" s="273"/>
      <c r="T194" s="27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75" t="s">
        <v>149</v>
      </c>
      <c r="AU194" s="275" t="s">
        <v>88</v>
      </c>
      <c r="AV194" s="13" t="s">
        <v>86</v>
      </c>
      <c r="AW194" s="13" t="s">
        <v>34</v>
      </c>
      <c r="AX194" s="13" t="s">
        <v>78</v>
      </c>
      <c r="AY194" s="275" t="s">
        <v>141</v>
      </c>
    </row>
    <row r="195" s="14" customFormat="1">
      <c r="A195" s="14"/>
      <c r="B195" s="276"/>
      <c r="C195" s="277"/>
      <c r="D195" s="267" t="s">
        <v>149</v>
      </c>
      <c r="E195" s="278" t="s">
        <v>1</v>
      </c>
      <c r="F195" s="279" t="s">
        <v>527</v>
      </c>
      <c r="G195" s="277"/>
      <c r="H195" s="280">
        <v>3.3639999999999999</v>
      </c>
      <c r="I195" s="281"/>
      <c r="J195" s="277"/>
      <c r="K195" s="277"/>
      <c r="L195" s="282"/>
      <c r="M195" s="283"/>
      <c r="N195" s="284"/>
      <c r="O195" s="284"/>
      <c r="P195" s="284"/>
      <c r="Q195" s="284"/>
      <c r="R195" s="284"/>
      <c r="S195" s="284"/>
      <c r="T195" s="28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86" t="s">
        <v>149</v>
      </c>
      <c r="AU195" s="286" t="s">
        <v>88</v>
      </c>
      <c r="AV195" s="14" t="s">
        <v>88</v>
      </c>
      <c r="AW195" s="14" t="s">
        <v>34</v>
      </c>
      <c r="AX195" s="14" t="s">
        <v>78</v>
      </c>
      <c r="AY195" s="286" t="s">
        <v>141</v>
      </c>
    </row>
    <row r="196" s="14" customFormat="1">
      <c r="A196" s="14"/>
      <c r="B196" s="276"/>
      <c r="C196" s="277"/>
      <c r="D196" s="267" t="s">
        <v>149</v>
      </c>
      <c r="E196" s="278" t="s">
        <v>1</v>
      </c>
      <c r="F196" s="279" t="s">
        <v>528</v>
      </c>
      <c r="G196" s="277"/>
      <c r="H196" s="280">
        <v>9.625</v>
      </c>
      <c r="I196" s="281"/>
      <c r="J196" s="277"/>
      <c r="K196" s="277"/>
      <c r="L196" s="282"/>
      <c r="M196" s="283"/>
      <c r="N196" s="284"/>
      <c r="O196" s="284"/>
      <c r="P196" s="284"/>
      <c r="Q196" s="284"/>
      <c r="R196" s="284"/>
      <c r="S196" s="284"/>
      <c r="T196" s="28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86" t="s">
        <v>149</v>
      </c>
      <c r="AU196" s="286" t="s">
        <v>88</v>
      </c>
      <c r="AV196" s="14" t="s">
        <v>88</v>
      </c>
      <c r="AW196" s="14" t="s">
        <v>34</v>
      </c>
      <c r="AX196" s="14" t="s">
        <v>78</v>
      </c>
      <c r="AY196" s="286" t="s">
        <v>141</v>
      </c>
    </row>
    <row r="197" s="15" customFormat="1">
      <c r="A197" s="15"/>
      <c r="B197" s="287"/>
      <c r="C197" s="288"/>
      <c r="D197" s="267" t="s">
        <v>149</v>
      </c>
      <c r="E197" s="289" t="s">
        <v>1</v>
      </c>
      <c r="F197" s="290" t="s">
        <v>157</v>
      </c>
      <c r="G197" s="288"/>
      <c r="H197" s="291">
        <v>12.989000000000001</v>
      </c>
      <c r="I197" s="292"/>
      <c r="J197" s="288"/>
      <c r="K197" s="288"/>
      <c r="L197" s="293"/>
      <c r="M197" s="294"/>
      <c r="N197" s="295"/>
      <c r="O197" s="295"/>
      <c r="P197" s="295"/>
      <c r="Q197" s="295"/>
      <c r="R197" s="295"/>
      <c r="S197" s="295"/>
      <c r="T197" s="296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97" t="s">
        <v>149</v>
      </c>
      <c r="AU197" s="297" t="s">
        <v>88</v>
      </c>
      <c r="AV197" s="15" t="s">
        <v>147</v>
      </c>
      <c r="AW197" s="15" t="s">
        <v>34</v>
      </c>
      <c r="AX197" s="15" t="s">
        <v>86</v>
      </c>
      <c r="AY197" s="297" t="s">
        <v>141</v>
      </c>
    </row>
    <row r="198" s="2" customFormat="1" ht="24" customHeight="1">
      <c r="A198" s="39"/>
      <c r="B198" s="40"/>
      <c r="C198" s="251" t="s">
        <v>8</v>
      </c>
      <c r="D198" s="251" t="s">
        <v>143</v>
      </c>
      <c r="E198" s="252" t="s">
        <v>529</v>
      </c>
      <c r="F198" s="253" t="s">
        <v>530</v>
      </c>
      <c r="G198" s="254" t="s">
        <v>146</v>
      </c>
      <c r="H198" s="255">
        <v>259.77999999999997</v>
      </c>
      <c r="I198" s="256"/>
      <c r="J198" s="257">
        <f>ROUND(I198*H198,2)</f>
        <v>0</v>
      </c>
      <c r="K198" s="258"/>
      <c r="L198" s="45"/>
      <c r="M198" s="259" t="s">
        <v>1</v>
      </c>
      <c r="N198" s="260" t="s">
        <v>43</v>
      </c>
      <c r="O198" s="92"/>
      <c r="P198" s="261">
        <f>O198*H198</f>
        <v>0</v>
      </c>
      <c r="Q198" s="261">
        <v>0</v>
      </c>
      <c r="R198" s="261">
        <f>Q198*H198</f>
        <v>0</v>
      </c>
      <c r="S198" s="261">
        <v>0</v>
      </c>
      <c r="T198" s="262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63" t="s">
        <v>147</v>
      </c>
      <c r="AT198" s="263" t="s">
        <v>143</v>
      </c>
      <c r="AU198" s="263" t="s">
        <v>88</v>
      </c>
      <c r="AY198" s="18" t="s">
        <v>141</v>
      </c>
      <c r="BE198" s="264">
        <f>IF(N198="základní",J198,0)</f>
        <v>0</v>
      </c>
      <c r="BF198" s="264">
        <f>IF(N198="snížená",J198,0)</f>
        <v>0</v>
      </c>
      <c r="BG198" s="264">
        <f>IF(N198="zákl. přenesená",J198,0)</f>
        <v>0</v>
      </c>
      <c r="BH198" s="264">
        <f>IF(N198="sníž. přenesená",J198,0)</f>
        <v>0</v>
      </c>
      <c r="BI198" s="264">
        <f>IF(N198="nulová",J198,0)</f>
        <v>0</v>
      </c>
      <c r="BJ198" s="18" t="s">
        <v>86</v>
      </c>
      <c r="BK198" s="264">
        <f>ROUND(I198*H198,2)</f>
        <v>0</v>
      </c>
      <c r="BL198" s="18" t="s">
        <v>147</v>
      </c>
      <c r="BM198" s="263" t="s">
        <v>531</v>
      </c>
    </row>
    <row r="199" s="13" customFormat="1">
      <c r="A199" s="13"/>
      <c r="B199" s="265"/>
      <c r="C199" s="266"/>
      <c r="D199" s="267" t="s">
        <v>149</v>
      </c>
      <c r="E199" s="268" t="s">
        <v>1</v>
      </c>
      <c r="F199" s="269" t="s">
        <v>525</v>
      </c>
      <c r="G199" s="266"/>
      <c r="H199" s="268" t="s">
        <v>1</v>
      </c>
      <c r="I199" s="270"/>
      <c r="J199" s="266"/>
      <c r="K199" s="266"/>
      <c r="L199" s="271"/>
      <c r="M199" s="272"/>
      <c r="N199" s="273"/>
      <c r="O199" s="273"/>
      <c r="P199" s="273"/>
      <c r="Q199" s="273"/>
      <c r="R199" s="273"/>
      <c r="S199" s="273"/>
      <c r="T199" s="27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75" t="s">
        <v>149</v>
      </c>
      <c r="AU199" s="275" t="s">
        <v>88</v>
      </c>
      <c r="AV199" s="13" t="s">
        <v>86</v>
      </c>
      <c r="AW199" s="13" t="s">
        <v>34</v>
      </c>
      <c r="AX199" s="13" t="s">
        <v>78</v>
      </c>
      <c r="AY199" s="275" t="s">
        <v>141</v>
      </c>
    </row>
    <row r="200" s="13" customFormat="1">
      <c r="A200" s="13"/>
      <c r="B200" s="265"/>
      <c r="C200" s="266"/>
      <c r="D200" s="267" t="s">
        <v>149</v>
      </c>
      <c r="E200" s="268" t="s">
        <v>1</v>
      </c>
      <c r="F200" s="269" t="s">
        <v>526</v>
      </c>
      <c r="G200" s="266"/>
      <c r="H200" s="268" t="s">
        <v>1</v>
      </c>
      <c r="I200" s="270"/>
      <c r="J200" s="266"/>
      <c r="K200" s="266"/>
      <c r="L200" s="271"/>
      <c r="M200" s="272"/>
      <c r="N200" s="273"/>
      <c r="O200" s="273"/>
      <c r="P200" s="273"/>
      <c r="Q200" s="273"/>
      <c r="R200" s="273"/>
      <c r="S200" s="273"/>
      <c r="T200" s="27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75" t="s">
        <v>149</v>
      </c>
      <c r="AU200" s="275" t="s">
        <v>88</v>
      </c>
      <c r="AV200" s="13" t="s">
        <v>86</v>
      </c>
      <c r="AW200" s="13" t="s">
        <v>34</v>
      </c>
      <c r="AX200" s="13" t="s">
        <v>78</v>
      </c>
      <c r="AY200" s="275" t="s">
        <v>141</v>
      </c>
    </row>
    <row r="201" s="14" customFormat="1">
      <c r="A201" s="14"/>
      <c r="B201" s="276"/>
      <c r="C201" s="277"/>
      <c r="D201" s="267" t="s">
        <v>149</v>
      </c>
      <c r="E201" s="278" t="s">
        <v>1</v>
      </c>
      <c r="F201" s="279" t="s">
        <v>527</v>
      </c>
      <c r="G201" s="277"/>
      <c r="H201" s="280">
        <v>3.3639999999999999</v>
      </c>
      <c r="I201" s="281"/>
      <c r="J201" s="277"/>
      <c r="K201" s="277"/>
      <c r="L201" s="282"/>
      <c r="M201" s="283"/>
      <c r="N201" s="284"/>
      <c r="O201" s="284"/>
      <c r="P201" s="284"/>
      <c r="Q201" s="284"/>
      <c r="R201" s="284"/>
      <c r="S201" s="284"/>
      <c r="T201" s="28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86" t="s">
        <v>149</v>
      </c>
      <c r="AU201" s="286" t="s">
        <v>88</v>
      </c>
      <c r="AV201" s="14" t="s">
        <v>88</v>
      </c>
      <c r="AW201" s="14" t="s">
        <v>34</v>
      </c>
      <c r="AX201" s="14" t="s">
        <v>78</v>
      </c>
      <c r="AY201" s="286" t="s">
        <v>141</v>
      </c>
    </row>
    <row r="202" s="14" customFormat="1">
      <c r="A202" s="14"/>
      <c r="B202" s="276"/>
      <c r="C202" s="277"/>
      <c r="D202" s="267" t="s">
        <v>149</v>
      </c>
      <c r="E202" s="278" t="s">
        <v>1</v>
      </c>
      <c r="F202" s="279" t="s">
        <v>528</v>
      </c>
      <c r="G202" s="277"/>
      <c r="H202" s="280">
        <v>9.625</v>
      </c>
      <c r="I202" s="281"/>
      <c r="J202" s="277"/>
      <c r="K202" s="277"/>
      <c r="L202" s="282"/>
      <c r="M202" s="283"/>
      <c r="N202" s="284"/>
      <c r="O202" s="284"/>
      <c r="P202" s="284"/>
      <c r="Q202" s="284"/>
      <c r="R202" s="284"/>
      <c r="S202" s="284"/>
      <c r="T202" s="285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86" t="s">
        <v>149</v>
      </c>
      <c r="AU202" s="286" t="s">
        <v>88</v>
      </c>
      <c r="AV202" s="14" t="s">
        <v>88</v>
      </c>
      <c r="AW202" s="14" t="s">
        <v>34</v>
      </c>
      <c r="AX202" s="14" t="s">
        <v>78</v>
      </c>
      <c r="AY202" s="286" t="s">
        <v>141</v>
      </c>
    </row>
    <row r="203" s="16" customFormat="1">
      <c r="A203" s="16"/>
      <c r="B203" s="310"/>
      <c r="C203" s="311"/>
      <c r="D203" s="267" t="s">
        <v>149</v>
      </c>
      <c r="E203" s="312" t="s">
        <v>1</v>
      </c>
      <c r="F203" s="313" t="s">
        <v>413</v>
      </c>
      <c r="G203" s="311"/>
      <c r="H203" s="314">
        <v>12.989000000000001</v>
      </c>
      <c r="I203" s="315"/>
      <c r="J203" s="311"/>
      <c r="K203" s="311"/>
      <c r="L203" s="316"/>
      <c r="M203" s="317"/>
      <c r="N203" s="318"/>
      <c r="O203" s="318"/>
      <c r="P203" s="318"/>
      <c r="Q203" s="318"/>
      <c r="R203" s="318"/>
      <c r="S203" s="318"/>
      <c r="T203" s="319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T203" s="320" t="s">
        <v>149</v>
      </c>
      <c r="AU203" s="320" t="s">
        <v>88</v>
      </c>
      <c r="AV203" s="16" t="s">
        <v>166</v>
      </c>
      <c r="AW203" s="16" t="s">
        <v>34</v>
      </c>
      <c r="AX203" s="16" t="s">
        <v>78</v>
      </c>
      <c r="AY203" s="320" t="s">
        <v>141</v>
      </c>
    </row>
    <row r="204" s="14" customFormat="1">
      <c r="A204" s="14"/>
      <c r="B204" s="276"/>
      <c r="C204" s="277"/>
      <c r="D204" s="267" t="s">
        <v>149</v>
      </c>
      <c r="E204" s="278" t="s">
        <v>1</v>
      </c>
      <c r="F204" s="279" t="s">
        <v>532</v>
      </c>
      <c r="G204" s="277"/>
      <c r="H204" s="280">
        <v>259.77999999999997</v>
      </c>
      <c r="I204" s="281"/>
      <c r="J204" s="277"/>
      <c r="K204" s="277"/>
      <c r="L204" s="282"/>
      <c r="M204" s="283"/>
      <c r="N204" s="284"/>
      <c r="O204" s="284"/>
      <c r="P204" s="284"/>
      <c r="Q204" s="284"/>
      <c r="R204" s="284"/>
      <c r="S204" s="284"/>
      <c r="T204" s="28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86" t="s">
        <v>149</v>
      </c>
      <c r="AU204" s="286" t="s">
        <v>88</v>
      </c>
      <c r="AV204" s="14" t="s">
        <v>88</v>
      </c>
      <c r="AW204" s="14" t="s">
        <v>34</v>
      </c>
      <c r="AX204" s="14" t="s">
        <v>86</v>
      </c>
      <c r="AY204" s="286" t="s">
        <v>141</v>
      </c>
    </row>
    <row r="205" s="2" customFormat="1" ht="24" customHeight="1">
      <c r="A205" s="39"/>
      <c r="B205" s="40"/>
      <c r="C205" s="251" t="s">
        <v>244</v>
      </c>
      <c r="D205" s="251" t="s">
        <v>143</v>
      </c>
      <c r="E205" s="252" t="s">
        <v>533</v>
      </c>
      <c r="F205" s="253" t="s">
        <v>534</v>
      </c>
      <c r="G205" s="254" t="s">
        <v>169</v>
      </c>
      <c r="H205" s="255">
        <v>1477.826</v>
      </c>
      <c r="I205" s="256"/>
      <c r="J205" s="257">
        <f>ROUND(I205*H205,2)</f>
        <v>0</v>
      </c>
      <c r="K205" s="258"/>
      <c r="L205" s="45"/>
      <c r="M205" s="259" t="s">
        <v>1</v>
      </c>
      <c r="N205" s="260" t="s">
        <v>43</v>
      </c>
      <c r="O205" s="92"/>
      <c r="P205" s="261">
        <f>O205*H205</f>
        <v>0</v>
      </c>
      <c r="Q205" s="261">
        <v>0</v>
      </c>
      <c r="R205" s="261">
        <f>Q205*H205</f>
        <v>0</v>
      </c>
      <c r="S205" s="261">
        <v>0</v>
      </c>
      <c r="T205" s="262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63" t="s">
        <v>147</v>
      </c>
      <c r="AT205" s="263" t="s">
        <v>143</v>
      </c>
      <c r="AU205" s="263" t="s">
        <v>88</v>
      </c>
      <c r="AY205" s="18" t="s">
        <v>141</v>
      </c>
      <c r="BE205" s="264">
        <f>IF(N205="základní",J205,0)</f>
        <v>0</v>
      </c>
      <c r="BF205" s="264">
        <f>IF(N205="snížená",J205,0)</f>
        <v>0</v>
      </c>
      <c r="BG205" s="264">
        <f>IF(N205="zákl. přenesená",J205,0)</f>
        <v>0</v>
      </c>
      <c r="BH205" s="264">
        <f>IF(N205="sníž. přenesená",J205,0)</f>
        <v>0</v>
      </c>
      <c r="BI205" s="264">
        <f>IF(N205="nulová",J205,0)</f>
        <v>0</v>
      </c>
      <c r="BJ205" s="18" t="s">
        <v>86</v>
      </c>
      <c r="BK205" s="264">
        <f>ROUND(I205*H205,2)</f>
        <v>0</v>
      </c>
      <c r="BL205" s="18" t="s">
        <v>147</v>
      </c>
      <c r="BM205" s="263" t="s">
        <v>535</v>
      </c>
    </row>
    <row r="206" s="13" customFormat="1">
      <c r="A206" s="13"/>
      <c r="B206" s="265"/>
      <c r="C206" s="266"/>
      <c r="D206" s="267" t="s">
        <v>149</v>
      </c>
      <c r="E206" s="268" t="s">
        <v>1</v>
      </c>
      <c r="F206" s="269" t="s">
        <v>536</v>
      </c>
      <c r="G206" s="266"/>
      <c r="H206" s="268" t="s">
        <v>1</v>
      </c>
      <c r="I206" s="270"/>
      <c r="J206" s="266"/>
      <c r="K206" s="266"/>
      <c r="L206" s="271"/>
      <c r="M206" s="272"/>
      <c r="N206" s="273"/>
      <c r="O206" s="273"/>
      <c r="P206" s="273"/>
      <c r="Q206" s="273"/>
      <c r="R206" s="273"/>
      <c r="S206" s="273"/>
      <c r="T206" s="27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75" t="s">
        <v>149</v>
      </c>
      <c r="AU206" s="275" t="s">
        <v>88</v>
      </c>
      <c r="AV206" s="13" t="s">
        <v>86</v>
      </c>
      <c r="AW206" s="13" t="s">
        <v>34</v>
      </c>
      <c r="AX206" s="13" t="s">
        <v>78</v>
      </c>
      <c r="AY206" s="275" t="s">
        <v>141</v>
      </c>
    </row>
    <row r="207" s="14" customFormat="1">
      <c r="A207" s="14"/>
      <c r="B207" s="276"/>
      <c r="C207" s="277"/>
      <c r="D207" s="267" t="s">
        <v>149</v>
      </c>
      <c r="E207" s="278" t="s">
        <v>1</v>
      </c>
      <c r="F207" s="279" t="s">
        <v>537</v>
      </c>
      <c r="G207" s="277"/>
      <c r="H207" s="280">
        <v>137.62100000000001</v>
      </c>
      <c r="I207" s="281"/>
      <c r="J207" s="277"/>
      <c r="K207" s="277"/>
      <c r="L207" s="282"/>
      <c r="M207" s="283"/>
      <c r="N207" s="284"/>
      <c r="O207" s="284"/>
      <c r="P207" s="284"/>
      <c r="Q207" s="284"/>
      <c r="R207" s="284"/>
      <c r="S207" s="284"/>
      <c r="T207" s="285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86" t="s">
        <v>149</v>
      </c>
      <c r="AU207" s="286" t="s">
        <v>88</v>
      </c>
      <c r="AV207" s="14" t="s">
        <v>88</v>
      </c>
      <c r="AW207" s="14" t="s">
        <v>34</v>
      </c>
      <c r="AX207" s="14" t="s">
        <v>78</v>
      </c>
      <c r="AY207" s="286" t="s">
        <v>141</v>
      </c>
    </row>
    <row r="208" s="14" customFormat="1">
      <c r="A208" s="14"/>
      <c r="B208" s="276"/>
      <c r="C208" s="277"/>
      <c r="D208" s="267" t="s">
        <v>149</v>
      </c>
      <c r="E208" s="278" t="s">
        <v>1</v>
      </c>
      <c r="F208" s="279" t="s">
        <v>538</v>
      </c>
      <c r="G208" s="277"/>
      <c r="H208" s="280">
        <v>13.189</v>
      </c>
      <c r="I208" s="281"/>
      <c r="J208" s="277"/>
      <c r="K208" s="277"/>
      <c r="L208" s="282"/>
      <c r="M208" s="283"/>
      <c r="N208" s="284"/>
      <c r="O208" s="284"/>
      <c r="P208" s="284"/>
      <c r="Q208" s="284"/>
      <c r="R208" s="284"/>
      <c r="S208" s="284"/>
      <c r="T208" s="28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86" t="s">
        <v>149</v>
      </c>
      <c r="AU208" s="286" t="s">
        <v>88</v>
      </c>
      <c r="AV208" s="14" t="s">
        <v>88</v>
      </c>
      <c r="AW208" s="14" t="s">
        <v>34</v>
      </c>
      <c r="AX208" s="14" t="s">
        <v>78</v>
      </c>
      <c r="AY208" s="286" t="s">
        <v>141</v>
      </c>
    </row>
    <row r="209" s="14" customFormat="1">
      <c r="A209" s="14"/>
      <c r="B209" s="276"/>
      <c r="C209" s="277"/>
      <c r="D209" s="267" t="s">
        <v>149</v>
      </c>
      <c r="E209" s="278" t="s">
        <v>1</v>
      </c>
      <c r="F209" s="279" t="s">
        <v>539</v>
      </c>
      <c r="G209" s="277"/>
      <c r="H209" s="280">
        <v>17.388999999999999</v>
      </c>
      <c r="I209" s="281"/>
      <c r="J209" s="277"/>
      <c r="K209" s="277"/>
      <c r="L209" s="282"/>
      <c r="M209" s="283"/>
      <c r="N209" s="284"/>
      <c r="O209" s="284"/>
      <c r="P209" s="284"/>
      <c r="Q209" s="284"/>
      <c r="R209" s="284"/>
      <c r="S209" s="284"/>
      <c r="T209" s="28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86" t="s">
        <v>149</v>
      </c>
      <c r="AU209" s="286" t="s">
        <v>88</v>
      </c>
      <c r="AV209" s="14" t="s">
        <v>88</v>
      </c>
      <c r="AW209" s="14" t="s">
        <v>34</v>
      </c>
      <c r="AX209" s="14" t="s">
        <v>78</v>
      </c>
      <c r="AY209" s="286" t="s">
        <v>141</v>
      </c>
    </row>
    <row r="210" s="14" customFormat="1">
      <c r="A210" s="14"/>
      <c r="B210" s="276"/>
      <c r="C210" s="277"/>
      <c r="D210" s="267" t="s">
        <v>149</v>
      </c>
      <c r="E210" s="278" t="s">
        <v>1</v>
      </c>
      <c r="F210" s="279" t="s">
        <v>540</v>
      </c>
      <c r="G210" s="277"/>
      <c r="H210" s="280">
        <v>192.5</v>
      </c>
      <c r="I210" s="281"/>
      <c r="J210" s="277"/>
      <c r="K210" s="277"/>
      <c r="L210" s="282"/>
      <c r="M210" s="283"/>
      <c r="N210" s="284"/>
      <c r="O210" s="284"/>
      <c r="P210" s="284"/>
      <c r="Q210" s="284"/>
      <c r="R210" s="284"/>
      <c r="S210" s="284"/>
      <c r="T210" s="285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86" t="s">
        <v>149</v>
      </c>
      <c r="AU210" s="286" t="s">
        <v>88</v>
      </c>
      <c r="AV210" s="14" t="s">
        <v>88</v>
      </c>
      <c r="AW210" s="14" t="s">
        <v>34</v>
      </c>
      <c r="AX210" s="14" t="s">
        <v>78</v>
      </c>
      <c r="AY210" s="286" t="s">
        <v>141</v>
      </c>
    </row>
    <row r="211" s="16" customFormat="1">
      <c r="A211" s="16"/>
      <c r="B211" s="310"/>
      <c r="C211" s="311"/>
      <c r="D211" s="267" t="s">
        <v>149</v>
      </c>
      <c r="E211" s="312" t="s">
        <v>1</v>
      </c>
      <c r="F211" s="313" t="s">
        <v>413</v>
      </c>
      <c r="G211" s="311"/>
      <c r="H211" s="314">
        <v>360.69900000000001</v>
      </c>
      <c r="I211" s="315"/>
      <c r="J211" s="311"/>
      <c r="K211" s="311"/>
      <c r="L211" s="316"/>
      <c r="M211" s="317"/>
      <c r="N211" s="318"/>
      <c r="O211" s="318"/>
      <c r="P211" s="318"/>
      <c r="Q211" s="318"/>
      <c r="R211" s="318"/>
      <c r="S211" s="318"/>
      <c r="T211" s="319"/>
      <c r="U211" s="16"/>
      <c r="V211" s="16"/>
      <c r="W211" s="16"/>
      <c r="X211" s="16"/>
      <c r="Y211" s="16"/>
      <c r="Z211" s="16"/>
      <c r="AA211" s="16"/>
      <c r="AB211" s="16"/>
      <c r="AC211" s="16"/>
      <c r="AD211" s="16"/>
      <c r="AE211" s="16"/>
      <c r="AT211" s="320" t="s">
        <v>149</v>
      </c>
      <c r="AU211" s="320" t="s">
        <v>88</v>
      </c>
      <c r="AV211" s="16" t="s">
        <v>166</v>
      </c>
      <c r="AW211" s="16" t="s">
        <v>34</v>
      </c>
      <c r="AX211" s="16" t="s">
        <v>78</v>
      </c>
      <c r="AY211" s="320" t="s">
        <v>141</v>
      </c>
    </row>
    <row r="212" s="13" customFormat="1">
      <c r="A212" s="13"/>
      <c r="B212" s="265"/>
      <c r="C212" s="266"/>
      <c r="D212" s="267" t="s">
        <v>149</v>
      </c>
      <c r="E212" s="268" t="s">
        <v>1</v>
      </c>
      <c r="F212" s="269" t="s">
        <v>541</v>
      </c>
      <c r="G212" s="266"/>
      <c r="H212" s="268" t="s">
        <v>1</v>
      </c>
      <c r="I212" s="270"/>
      <c r="J212" s="266"/>
      <c r="K212" s="266"/>
      <c r="L212" s="271"/>
      <c r="M212" s="272"/>
      <c r="N212" s="273"/>
      <c r="O212" s="273"/>
      <c r="P212" s="273"/>
      <c r="Q212" s="273"/>
      <c r="R212" s="273"/>
      <c r="S212" s="273"/>
      <c r="T212" s="27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75" t="s">
        <v>149</v>
      </c>
      <c r="AU212" s="275" t="s">
        <v>88</v>
      </c>
      <c r="AV212" s="13" t="s">
        <v>86</v>
      </c>
      <c r="AW212" s="13" t="s">
        <v>34</v>
      </c>
      <c r="AX212" s="13" t="s">
        <v>78</v>
      </c>
      <c r="AY212" s="275" t="s">
        <v>141</v>
      </c>
    </row>
    <row r="213" s="14" customFormat="1">
      <c r="A213" s="14"/>
      <c r="B213" s="276"/>
      <c r="C213" s="277"/>
      <c r="D213" s="267" t="s">
        <v>149</v>
      </c>
      <c r="E213" s="278" t="s">
        <v>1</v>
      </c>
      <c r="F213" s="279" t="s">
        <v>542</v>
      </c>
      <c r="G213" s="277"/>
      <c r="H213" s="280">
        <v>152.357</v>
      </c>
      <c r="I213" s="281"/>
      <c r="J213" s="277"/>
      <c r="K213" s="277"/>
      <c r="L213" s="282"/>
      <c r="M213" s="283"/>
      <c r="N213" s="284"/>
      <c r="O213" s="284"/>
      <c r="P213" s="284"/>
      <c r="Q213" s="284"/>
      <c r="R213" s="284"/>
      <c r="S213" s="284"/>
      <c r="T213" s="285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86" t="s">
        <v>149</v>
      </c>
      <c r="AU213" s="286" t="s">
        <v>88</v>
      </c>
      <c r="AV213" s="14" t="s">
        <v>88</v>
      </c>
      <c r="AW213" s="14" t="s">
        <v>34</v>
      </c>
      <c r="AX213" s="14" t="s">
        <v>78</v>
      </c>
      <c r="AY213" s="286" t="s">
        <v>141</v>
      </c>
    </row>
    <row r="214" s="14" customFormat="1">
      <c r="A214" s="14"/>
      <c r="B214" s="276"/>
      <c r="C214" s="277"/>
      <c r="D214" s="267" t="s">
        <v>149</v>
      </c>
      <c r="E214" s="278" t="s">
        <v>1</v>
      </c>
      <c r="F214" s="279" t="s">
        <v>520</v>
      </c>
      <c r="G214" s="277"/>
      <c r="H214" s="280">
        <v>4.1799999999999997</v>
      </c>
      <c r="I214" s="281"/>
      <c r="J214" s="277"/>
      <c r="K214" s="277"/>
      <c r="L214" s="282"/>
      <c r="M214" s="283"/>
      <c r="N214" s="284"/>
      <c r="O214" s="284"/>
      <c r="P214" s="284"/>
      <c r="Q214" s="284"/>
      <c r="R214" s="284"/>
      <c r="S214" s="284"/>
      <c r="T214" s="28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86" t="s">
        <v>149</v>
      </c>
      <c r="AU214" s="286" t="s">
        <v>88</v>
      </c>
      <c r="AV214" s="14" t="s">
        <v>88</v>
      </c>
      <c r="AW214" s="14" t="s">
        <v>34</v>
      </c>
      <c r="AX214" s="14" t="s">
        <v>78</v>
      </c>
      <c r="AY214" s="286" t="s">
        <v>141</v>
      </c>
    </row>
    <row r="215" s="14" customFormat="1">
      <c r="A215" s="14"/>
      <c r="B215" s="276"/>
      <c r="C215" s="277"/>
      <c r="D215" s="267" t="s">
        <v>149</v>
      </c>
      <c r="E215" s="278" t="s">
        <v>1</v>
      </c>
      <c r="F215" s="279" t="s">
        <v>543</v>
      </c>
      <c r="G215" s="277"/>
      <c r="H215" s="280">
        <v>188.80000000000001</v>
      </c>
      <c r="I215" s="281"/>
      <c r="J215" s="277"/>
      <c r="K215" s="277"/>
      <c r="L215" s="282"/>
      <c r="M215" s="283"/>
      <c r="N215" s="284"/>
      <c r="O215" s="284"/>
      <c r="P215" s="284"/>
      <c r="Q215" s="284"/>
      <c r="R215" s="284"/>
      <c r="S215" s="284"/>
      <c r="T215" s="28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86" t="s">
        <v>149</v>
      </c>
      <c r="AU215" s="286" t="s">
        <v>88</v>
      </c>
      <c r="AV215" s="14" t="s">
        <v>88</v>
      </c>
      <c r="AW215" s="14" t="s">
        <v>34</v>
      </c>
      <c r="AX215" s="14" t="s">
        <v>78</v>
      </c>
      <c r="AY215" s="286" t="s">
        <v>141</v>
      </c>
    </row>
    <row r="216" s="16" customFormat="1">
      <c r="A216" s="16"/>
      <c r="B216" s="310"/>
      <c r="C216" s="311"/>
      <c r="D216" s="267" t="s">
        <v>149</v>
      </c>
      <c r="E216" s="312" t="s">
        <v>1</v>
      </c>
      <c r="F216" s="313" t="s">
        <v>413</v>
      </c>
      <c r="G216" s="311"/>
      <c r="H216" s="314">
        <v>345.33699999999999</v>
      </c>
      <c r="I216" s="315"/>
      <c r="J216" s="311"/>
      <c r="K216" s="311"/>
      <c r="L216" s="316"/>
      <c r="M216" s="317"/>
      <c r="N216" s="318"/>
      <c r="O216" s="318"/>
      <c r="P216" s="318"/>
      <c r="Q216" s="318"/>
      <c r="R216" s="318"/>
      <c r="S216" s="318"/>
      <c r="T216" s="319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T216" s="320" t="s">
        <v>149</v>
      </c>
      <c r="AU216" s="320" t="s">
        <v>88</v>
      </c>
      <c r="AV216" s="16" t="s">
        <v>166</v>
      </c>
      <c r="AW216" s="16" t="s">
        <v>34</v>
      </c>
      <c r="AX216" s="16" t="s">
        <v>78</v>
      </c>
      <c r="AY216" s="320" t="s">
        <v>141</v>
      </c>
    </row>
    <row r="217" s="13" customFormat="1">
      <c r="A217" s="13"/>
      <c r="B217" s="265"/>
      <c r="C217" s="266"/>
      <c r="D217" s="267" t="s">
        <v>149</v>
      </c>
      <c r="E217" s="268" t="s">
        <v>1</v>
      </c>
      <c r="F217" s="269" t="s">
        <v>544</v>
      </c>
      <c r="G217" s="266"/>
      <c r="H217" s="268" t="s">
        <v>1</v>
      </c>
      <c r="I217" s="270"/>
      <c r="J217" s="266"/>
      <c r="K217" s="266"/>
      <c r="L217" s="271"/>
      <c r="M217" s="272"/>
      <c r="N217" s="273"/>
      <c r="O217" s="273"/>
      <c r="P217" s="273"/>
      <c r="Q217" s="273"/>
      <c r="R217" s="273"/>
      <c r="S217" s="273"/>
      <c r="T217" s="27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75" t="s">
        <v>149</v>
      </c>
      <c r="AU217" s="275" t="s">
        <v>88</v>
      </c>
      <c r="AV217" s="13" t="s">
        <v>86</v>
      </c>
      <c r="AW217" s="13" t="s">
        <v>34</v>
      </c>
      <c r="AX217" s="13" t="s">
        <v>78</v>
      </c>
      <c r="AY217" s="275" t="s">
        <v>141</v>
      </c>
    </row>
    <row r="218" s="14" customFormat="1">
      <c r="A218" s="14"/>
      <c r="B218" s="276"/>
      <c r="C218" s="277"/>
      <c r="D218" s="267" t="s">
        <v>149</v>
      </c>
      <c r="E218" s="278" t="s">
        <v>1</v>
      </c>
      <c r="F218" s="279" t="s">
        <v>545</v>
      </c>
      <c r="G218" s="277"/>
      <c r="H218" s="280">
        <v>86.575999999999993</v>
      </c>
      <c r="I218" s="281"/>
      <c r="J218" s="277"/>
      <c r="K218" s="277"/>
      <c r="L218" s="282"/>
      <c r="M218" s="283"/>
      <c r="N218" s="284"/>
      <c r="O218" s="284"/>
      <c r="P218" s="284"/>
      <c r="Q218" s="284"/>
      <c r="R218" s="284"/>
      <c r="S218" s="284"/>
      <c r="T218" s="285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86" t="s">
        <v>149</v>
      </c>
      <c r="AU218" s="286" t="s">
        <v>88</v>
      </c>
      <c r="AV218" s="14" t="s">
        <v>88</v>
      </c>
      <c r="AW218" s="14" t="s">
        <v>34</v>
      </c>
      <c r="AX218" s="14" t="s">
        <v>78</v>
      </c>
      <c r="AY218" s="286" t="s">
        <v>141</v>
      </c>
    </row>
    <row r="219" s="14" customFormat="1">
      <c r="A219" s="14"/>
      <c r="B219" s="276"/>
      <c r="C219" s="277"/>
      <c r="D219" s="267" t="s">
        <v>149</v>
      </c>
      <c r="E219" s="278" t="s">
        <v>1</v>
      </c>
      <c r="F219" s="279" t="s">
        <v>546</v>
      </c>
      <c r="G219" s="277"/>
      <c r="H219" s="280">
        <v>43.923000000000002</v>
      </c>
      <c r="I219" s="281"/>
      <c r="J219" s="277"/>
      <c r="K219" s="277"/>
      <c r="L219" s="282"/>
      <c r="M219" s="283"/>
      <c r="N219" s="284"/>
      <c r="O219" s="284"/>
      <c r="P219" s="284"/>
      <c r="Q219" s="284"/>
      <c r="R219" s="284"/>
      <c r="S219" s="284"/>
      <c r="T219" s="285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86" t="s">
        <v>149</v>
      </c>
      <c r="AU219" s="286" t="s">
        <v>88</v>
      </c>
      <c r="AV219" s="14" t="s">
        <v>88</v>
      </c>
      <c r="AW219" s="14" t="s">
        <v>34</v>
      </c>
      <c r="AX219" s="14" t="s">
        <v>78</v>
      </c>
      <c r="AY219" s="286" t="s">
        <v>141</v>
      </c>
    </row>
    <row r="220" s="14" customFormat="1">
      <c r="A220" s="14"/>
      <c r="B220" s="276"/>
      <c r="C220" s="277"/>
      <c r="D220" s="267" t="s">
        <v>149</v>
      </c>
      <c r="E220" s="278" t="s">
        <v>1</v>
      </c>
      <c r="F220" s="279" t="s">
        <v>547</v>
      </c>
      <c r="G220" s="277"/>
      <c r="H220" s="280">
        <v>157.08000000000001</v>
      </c>
      <c r="I220" s="281"/>
      <c r="J220" s="277"/>
      <c r="K220" s="277"/>
      <c r="L220" s="282"/>
      <c r="M220" s="283"/>
      <c r="N220" s="284"/>
      <c r="O220" s="284"/>
      <c r="P220" s="284"/>
      <c r="Q220" s="284"/>
      <c r="R220" s="284"/>
      <c r="S220" s="284"/>
      <c r="T220" s="285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86" t="s">
        <v>149</v>
      </c>
      <c r="AU220" s="286" t="s">
        <v>88</v>
      </c>
      <c r="AV220" s="14" t="s">
        <v>88</v>
      </c>
      <c r="AW220" s="14" t="s">
        <v>34</v>
      </c>
      <c r="AX220" s="14" t="s">
        <v>78</v>
      </c>
      <c r="AY220" s="286" t="s">
        <v>141</v>
      </c>
    </row>
    <row r="221" s="14" customFormat="1">
      <c r="A221" s="14"/>
      <c r="B221" s="276"/>
      <c r="C221" s="277"/>
      <c r="D221" s="267" t="s">
        <v>149</v>
      </c>
      <c r="E221" s="278" t="s">
        <v>1</v>
      </c>
      <c r="F221" s="279" t="s">
        <v>548</v>
      </c>
      <c r="G221" s="277"/>
      <c r="H221" s="280">
        <v>451.73899999999998</v>
      </c>
      <c r="I221" s="281"/>
      <c r="J221" s="277"/>
      <c r="K221" s="277"/>
      <c r="L221" s="282"/>
      <c r="M221" s="283"/>
      <c r="N221" s="284"/>
      <c r="O221" s="284"/>
      <c r="P221" s="284"/>
      <c r="Q221" s="284"/>
      <c r="R221" s="284"/>
      <c r="S221" s="284"/>
      <c r="T221" s="285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86" t="s">
        <v>149</v>
      </c>
      <c r="AU221" s="286" t="s">
        <v>88</v>
      </c>
      <c r="AV221" s="14" t="s">
        <v>88</v>
      </c>
      <c r="AW221" s="14" t="s">
        <v>34</v>
      </c>
      <c r="AX221" s="14" t="s">
        <v>78</v>
      </c>
      <c r="AY221" s="286" t="s">
        <v>141</v>
      </c>
    </row>
    <row r="222" s="14" customFormat="1">
      <c r="A222" s="14"/>
      <c r="B222" s="276"/>
      <c r="C222" s="277"/>
      <c r="D222" s="267" t="s">
        <v>149</v>
      </c>
      <c r="E222" s="278" t="s">
        <v>1</v>
      </c>
      <c r="F222" s="279" t="s">
        <v>549</v>
      </c>
      <c r="G222" s="277"/>
      <c r="H222" s="280">
        <v>32.472000000000001</v>
      </c>
      <c r="I222" s="281"/>
      <c r="J222" s="277"/>
      <c r="K222" s="277"/>
      <c r="L222" s="282"/>
      <c r="M222" s="283"/>
      <c r="N222" s="284"/>
      <c r="O222" s="284"/>
      <c r="P222" s="284"/>
      <c r="Q222" s="284"/>
      <c r="R222" s="284"/>
      <c r="S222" s="284"/>
      <c r="T222" s="285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86" t="s">
        <v>149</v>
      </c>
      <c r="AU222" s="286" t="s">
        <v>88</v>
      </c>
      <c r="AV222" s="14" t="s">
        <v>88</v>
      </c>
      <c r="AW222" s="14" t="s">
        <v>34</v>
      </c>
      <c r="AX222" s="14" t="s">
        <v>78</v>
      </c>
      <c r="AY222" s="286" t="s">
        <v>141</v>
      </c>
    </row>
    <row r="223" s="16" customFormat="1">
      <c r="A223" s="16"/>
      <c r="B223" s="310"/>
      <c r="C223" s="311"/>
      <c r="D223" s="267" t="s">
        <v>149</v>
      </c>
      <c r="E223" s="312" t="s">
        <v>1</v>
      </c>
      <c r="F223" s="313" t="s">
        <v>413</v>
      </c>
      <c r="G223" s="311"/>
      <c r="H223" s="314">
        <v>771.78999999999996</v>
      </c>
      <c r="I223" s="315"/>
      <c r="J223" s="311"/>
      <c r="K223" s="311"/>
      <c r="L223" s="316"/>
      <c r="M223" s="317"/>
      <c r="N223" s="318"/>
      <c r="O223" s="318"/>
      <c r="P223" s="318"/>
      <c r="Q223" s="318"/>
      <c r="R223" s="318"/>
      <c r="S223" s="318"/>
      <c r="T223" s="319"/>
      <c r="U223" s="16"/>
      <c r="V223" s="16"/>
      <c r="W223" s="16"/>
      <c r="X223" s="16"/>
      <c r="Y223" s="16"/>
      <c r="Z223" s="16"/>
      <c r="AA223" s="16"/>
      <c r="AB223" s="16"/>
      <c r="AC223" s="16"/>
      <c r="AD223" s="16"/>
      <c r="AE223" s="16"/>
      <c r="AT223" s="320" t="s">
        <v>149</v>
      </c>
      <c r="AU223" s="320" t="s">
        <v>88</v>
      </c>
      <c r="AV223" s="16" t="s">
        <v>166</v>
      </c>
      <c r="AW223" s="16" t="s">
        <v>34</v>
      </c>
      <c r="AX223" s="16" t="s">
        <v>78</v>
      </c>
      <c r="AY223" s="320" t="s">
        <v>141</v>
      </c>
    </row>
    <row r="224" s="14" customFormat="1">
      <c r="A224" s="14"/>
      <c r="B224" s="276"/>
      <c r="C224" s="277"/>
      <c r="D224" s="267" t="s">
        <v>149</v>
      </c>
      <c r="E224" s="278" t="s">
        <v>1</v>
      </c>
      <c r="F224" s="279" t="s">
        <v>550</v>
      </c>
      <c r="G224" s="277"/>
      <c r="H224" s="280">
        <v>1477.826</v>
      </c>
      <c r="I224" s="281"/>
      <c r="J224" s="277"/>
      <c r="K224" s="277"/>
      <c r="L224" s="282"/>
      <c r="M224" s="283"/>
      <c r="N224" s="284"/>
      <c r="O224" s="284"/>
      <c r="P224" s="284"/>
      <c r="Q224" s="284"/>
      <c r="R224" s="284"/>
      <c r="S224" s="284"/>
      <c r="T224" s="285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86" t="s">
        <v>149</v>
      </c>
      <c r="AU224" s="286" t="s">
        <v>88</v>
      </c>
      <c r="AV224" s="14" t="s">
        <v>88</v>
      </c>
      <c r="AW224" s="14" t="s">
        <v>34</v>
      </c>
      <c r="AX224" s="14" t="s">
        <v>86</v>
      </c>
      <c r="AY224" s="286" t="s">
        <v>141</v>
      </c>
    </row>
    <row r="225" s="2" customFormat="1" ht="24" customHeight="1">
      <c r="A225" s="39"/>
      <c r="B225" s="40"/>
      <c r="C225" s="251" t="s">
        <v>249</v>
      </c>
      <c r="D225" s="251" t="s">
        <v>143</v>
      </c>
      <c r="E225" s="252" t="s">
        <v>551</v>
      </c>
      <c r="F225" s="253" t="s">
        <v>552</v>
      </c>
      <c r="G225" s="254" t="s">
        <v>224</v>
      </c>
      <c r="H225" s="255">
        <v>11.77</v>
      </c>
      <c r="I225" s="256"/>
      <c r="J225" s="257">
        <f>ROUND(I225*H225,2)</f>
        <v>0</v>
      </c>
      <c r="K225" s="258"/>
      <c r="L225" s="45"/>
      <c r="M225" s="259" t="s">
        <v>1</v>
      </c>
      <c r="N225" s="260" t="s">
        <v>43</v>
      </c>
      <c r="O225" s="92"/>
      <c r="P225" s="261">
        <f>O225*H225</f>
        <v>0</v>
      </c>
      <c r="Q225" s="261">
        <v>0.0013699999999999999</v>
      </c>
      <c r="R225" s="261">
        <f>Q225*H225</f>
        <v>0.016124899999999998</v>
      </c>
      <c r="S225" s="261">
        <v>0</v>
      </c>
      <c r="T225" s="262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63" t="s">
        <v>147</v>
      </c>
      <c r="AT225" s="263" t="s">
        <v>143</v>
      </c>
      <c r="AU225" s="263" t="s">
        <v>88</v>
      </c>
      <c r="AY225" s="18" t="s">
        <v>141</v>
      </c>
      <c r="BE225" s="264">
        <f>IF(N225="základní",J225,0)</f>
        <v>0</v>
      </c>
      <c r="BF225" s="264">
        <f>IF(N225="snížená",J225,0)</f>
        <v>0</v>
      </c>
      <c r="BG225" s="264">
        <f>IF(N225="zákl. přenesená",J225,0)</f>
        <v>0</v>
      </c>
      <c r="BH225" s="264">
        <f>IF(N225="sníž. přenesená",J225,0)</f>
        <v>0</v>
      </c>
      <c r="BI225" s="264">
        <f>IF(N225="nulová",J225,0)</f>
        <v>0</v>
      </c>
      <c r="BJ225" s="18" t="s">
        <v>86</v>
      </c>
      <c r="BK225" s="264">
        <f>ROUND(I225*H225,2)</f>
        <v>0</v>
      </c>
      <c r="BL225" s="18" t="s">
        <v>147</v>
      </c>
      <c r="BM225" s="263" t="s">
        <v>553</v>
      </c>
    </row>
    <row r="226" s="13" customFormat="1">
      <c r="A226" s="13"/>
      <c r="B226" s="265"/>
      <c r="C226" s="266"/>
      <c r="D226" s="267" t="s">
        <v>149</v>
      </c>
      <c r="E226" s="268" t="s">
        <v>1</v>
      </c>
      <c r="F226" s="269" t="s">
        <v>554</v>
      </c>
      <c r="G226" s="266"/>
      <c r="H226" s="268" t="s">
        <v>1</v>
      </c>
      <c r="I226" s="270"/>
      <c r="J226" s="266"/>
      <c r="K226" s="266"/>
      <c r="L226" s="271"/>
      <c r="M226" s="272"/>
      <c r="N226" s="273"/>
      <c r="O226" s="273"/>
      <c r="P226" s="273"/>
      <c r="Q226" s="273"/>
      <c r="R226" s="273"/>
      <c r="S226" s="273"/>
      <c r="T226" s="27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75" t="s">
        <v>149</v>
      </c>
      <c r="AU226" s="275" t="s">
        <v>88</v>
      </c>
      <c r="AV226" s="13" t="s">
        <v>86</v>
      </c>
      <c r="AW226" s="13" t="s">
        <v>34</v>
      </c>
      <c r="AX226" s="13" t="s">
        <v>78</v>
      </c>
      <c r="AY226" s="275" t="s">
        <v>141</v>
      </c>
    </row>
    <row r="227" s="14" customFormat="1">
      <c r="A227" s="14"/>
      <c r="B227" s="276"/>
      <c r="C227" s="277"/>
      <c r="D227" s="267" t="s">
        <v>149</v>
      </c>
      <c r="E227" s="278" t="s">
        <v>1</v>
      </c>
      <c r="F227" s="279" t="s">
        <v>555</v>
      </c>
      <c r="G227" s="277"/>
      <c r="H227" s="280">
        <v>11.77</v>
      </c>
      <c r="I227" s="281"/>
      <c r="J227" s="277"/>
      <c r="K227" s="277"/>
      <c r="L227" s="282"/>
      <c r="M227" s="283"/>
      <c r="N227" s="284"/>
      <c r="O227" s="284"/>
      <c r="P227" s="284"/>
      <c r="Q227" s="284"/>
      <c r="R227" s="284"/>
      <c r="S227" s="284"/>
      <c r="T227" s="285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86" t="s">
        <v>149</v>
      </c>
      <c r="AU227" s="286" t="s">
        <v>88</v>
      </c>
      <c r="AV227" s="14" t="s">
        <v>88</v>
      </c>
      <c r="AW227" s="14" t="s">
        <v>34</v>
      </c>
      <c r="AX227" s="14" t="s">
        <v>86</v>
      </c>
      <c r="AY227" s="286" t="s">
        <v>141</v>
      </c>
    </row>
    <row r="228" s="2" customFormat="1" ht="16.5" customHeight="1">
      <c r="A228" s="39"/>
      <c r="B228" s="40"/>
      <c r="C228" s="298" t="s">
        <v>254</v>
      </c>
      <c r="D228" s="298" t="s">
        <v>158</v>
      </c>
      <c r="E228" s="299" t="s">
        <v>556</v>
      </c>
      <c r="F228" s="300" t="s">
        <v>557</v>
      </c>
      <c r="G228" s="301" t="s">
        <v>463</v>
      </c>
      <c r="H228" s="302">
        <v>30.309000000000001</v>
      </c>
      <c r="I228" s="303"/>
      <c r="J228" s="304">
        <f>ROUND(I228*H228,2)</f>
        <v>0</v>
      </c>
      <c r="K228" s="305"/>
      <c r="L228" s="306"/>
      <c r="M228" s="307" t="s">
        <v>1</v>
      </c>
      <c r="N228" s="308" t="s">
        <v>43</v>
      </c>
      <c r="O228" s="92"/>
      <c r="P228" s="261">
        <f>O228*H228</f>
        <v>0</v>
      </c>
      <c r="Q228" s="261">
        <v>0</v>
      </c>
      <c r="R228" s="261">
        <f>Q228*H228</f>
        <v>0</v>
      </c>
      <c r="S228" s="261">
        <v>0</v>
      </c>
      <c r="T228" s="262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63" t="s">
        <v>162</v>
      </c>
      <c r="AT228" s="263" t="s">
        <v>158</v>
      </c>
      <c r="AU228" s="263" t="s">
        <v>88</v>
      </c>
      <c r="AY228" s="18" t="s">
        <v>141</v>
      </c>
      <c r="BE228" s="264">
        <f>IF(N228="základní",J228,0)</f>
        <v>0</v>
      </c>
      <c r="BF228" s="264">
        <f>IF(N228="snížená",J228,0)</f>
        <v>0</v>
      </c>
      <c r="BG228" s="264">
        <f>IF(N228="zákl. přenesená",J228,0)</f>
        <v>0</v>
      </c>
      <c r="BH228" s="264">
        <f>IF(N228="sníž. přenesená",J228,0)</f>
        <v>0</v>
      </c>
      <c r="BI228" s="264">
        <f>IF(N228="nulová",J228,0)</f>
        <v>0</v>
      </c>
      <c r="BJ228" s="18" t="s">
        <v>86</v>
      </c>
      <c r="BK228" s="264">
        <f>ROUND(I228*H228,2)</f>
        <v>0</v>
      </c>
      <c r="BL228" s="18" t="s">
        <v>147</v>
      </c>
      <c r="BM228" s="263" t="s">
        <v>558</v>
      </c>
    </row>
    <row r="229" s="13" customFormat="1">
      <c r="A229" s="13"/>
      <c r="B229" s="265"/>
      <c r="C229" s="266"/>
      <c r="D229" s="267" t="s">
        <v>149</v>
      </c>
      <c r="E229" s="268" t="s">
        <v>1</v>
      </c>
      <c r="F229" s="269" t="s">
        <v>559</v>
      </c>
      <c r="G229" s="266"/>
      <c r="H229" s="268" t="s">
        <v>1</v>
      </c>
      <c r="I229" s="270"/>
      <c r="J229" s="266"/>
      <c r="K229" s="266"/>
      <c r="L229" s="271"/>
      <c r="M229" s="272"/>
      <c r="N229" s="273"/>
      <c r="O229" s="273"/>
      <c r="P229" s="273"/>
      <c r="Q229" s="273"/>
      <c r="R229" s="273"/>
      <c r="S229" s="273"/>
      <c r="T229" s="27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75" t="s">
        <v>149</v>
      </c>
      <c r="AU229" s="275" t="s">
        <v>88</v>
      </c>
      <c r="AV229" s="13" t="s">
        <v>86</v>
      </c>
      <c r="AW229" s="13" t="s">
        <v>34</v>
      </c>
      <c r="AX229" s="13" t="s">
        <v>78</v>
      </c>
      <c r="AY229" s="275" t="s">
        <v>141</v>
      </c>
    </row>
    <row r="230" s="14" customFormat="1">
      <c r="A230" s="14"/>
      <c r="B230" s="276"/>
      <c r="C230" s="277"/>
      <c r="D230" s="267" t="s">
        <v>149</v>
      </c>
      <c r="E230" s="278" t="s">
        <v>1</v>
      </c>
      <c r="F230" s="279" t="s">
        <v>560</v>
      </c>
      <c r="G230" s="277"/>
      <c r="H230" s="280">
        <v>0.029999999999999999</v>
      </c>
      <c r="I230" s="281"/>
      <c r="J230" s="277"/>
      <c r="K230" s="277"/>
      <c r="L230" s="282"/>
      <c r="M230" s="283"/>
      <c r="N230" s="284"/>
      <c r="O230" s="284"/>
      <c r="P230" s="284"/>
      <c r="Q230" s="284"/>
      <c r="R230" s="284"/>
      <c r="S230" s="284"/>
      <c r="T230" s="285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86" t="s">
        <v>149</v>
      </c>
      <c r="AU230" s="286" t="s">
        <v>88</v>
      </c>
      <c r="AV230" s="14" t="s">
        <v>88</v>
      </c>
      <c r="AW230" s="14" t="s">
        <v>34</v>
      </c>
      <c r="AX230" s="14" t="s">
        <v>78</v>
      </c>
      <c r="AY230" s="286" t="s">
        <v>141</v>
      </c>
    </row>
    <row r="231" s="14" customFormat="1">
      <c r="A231" s="14"/>
      <c r="B231" s="276"/>
      <c r="C231" s="277"/>
      <c r="D231" s="267" t="s">
        <v>149</v>
      </c>
      <c r="E231" s="278" t="s">
        <v>1</v>
      </c>
      <c r="F231" s="279" t="s">
        <v>561</v>
      </c>
      <c r="G231" s="277"/>
      <c r="H231" s="280">
        <v>30.309000000000001</v>
      </c>
      <c r="I231" s="281"/>
      <c r="J231" s="277"/>
      <c r="K231" s="277"/>
      <c r="L231" s="282"/>
      <c r="M231" s="283"/>
      <c r="N231" s="284"/>
      <c r="O231" s="284"/>
      <c r="P231" s="284"/>
      <c r="Q231" s="284"/>
      <c r="R231" s="284"/>
      <c r="S231" s="284"/>
      <c r="T231" s="285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86" t="s">
        <v>149</v>
      </c>
      <c r="AU231" s="286" t="s">
        <v>88</v>
      </c>
      <c r="AV231" s="14" t="s">
        <v>88</v>
      </c>
      <c r="AW231" s="14" t="s">
        <v>34</v>
      </c>
      <c r="AX231" s="14" t="s">
        <v>86</v>
      </c>
      <c r="AY231" s="286" t="s">
        <v>141</v>
      </c>
    </row>
    <row r="232" s="2" customFormat="1" ht="16.5" customHeight="1">
      <c r="A232" s="39"/>
      <c r="B232" s="40"/>
      <c r="C232" s="251" t="s">
        <v>259</v>
      </c>
      <c r="D232" s="251" t="s">
        <v>143</v>
      </c>
      <c r="E232" s="252" t="s">
        <v>562</v>
      </c>
      <c r="F232" s="253" t="s">
        <v>563</v>
      </c>
      <c r="G232" s="254" t="s">
        <v>179</v>
      </c>
      <c r="H232" s="255">
        <v>11</v>
      </c>
      <c r="I232" s="256"/>
      <c r="J232" s="257">
        <f>ROUND(I232*H232,2)</f>
        <v>0</v>
      </c>
      <c r="K232" s="258"/>
      <c r="L232" s="45"/>
      <c r="M232" s="259" t="s">
        <v>1</v>
      </c>
      <c r="N232" s="260" t="s">
        <v>43</v>
      </c>
      <c r="O232" s="92"/>
      <c r="P232" s="261">
        <f>O232*H232</f>
        <v>0</v>
      </c>
      <c r="Q232" s="261">
        <v>0</v>
      </c>
      <c r="R232" s="261">
        <f>Q232*H232</f>
        <v>0</v>
      </c>
      <c r="S232" s="261">
        <v>0.088999999999999996</v>
      </c>
      <c r="T232" s="262">
        <f>S232*H232</f>
        <v>0.97899999999999998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63" t="s">
        <v>147</v>
      </c>
      <c r="AT232" s="263" t="s">
        <v>143</v>
      </c>
      <c r="AU232" s="263" t="s">
        <v>88</v>
      </c>
      <c r="AY232" s="18" t="s">
        <v>141</v>
      </c>
      <c r="BE232" s="264">
        <f>IF(N232="základní",J232,0)</f>
        <v>0</v>
      </c>
      <c r="BF232" s="264">
        <f>IF(N232="snížená",J232,0)</f>
        <v>0</v>
      </c>
      <c r="BG232" s="264">
        <f>IF(N232="zákl. přenesená",J232,0)</f>
        <v>0</v>
      </c>
      <c r="BH232" s="264">
        <f>IF(N232="sníž. přenesená",J232,0)</f>
        <v>0</v>
      </c>
      <c r="BI232" s="264">
        <f>IF(N232="nulová",J232,0)</f>
        <v>0</v>
      </c>
      <c r="BJ232" s="18" t="s">
        <v>86</v>
      </c>
      <c r="BK232" s="264">
        <f>ROUND(I232*H232,2)</f>
        <v>0</v>
      </c>
      <c r="BL232" s="18" t="s">
        <v>147</v>
      </c>
      <c r="BM232" s="263" t="s">
        <v>564</v>
      </c>
    </row>
    <row r="233" s="13" customFormat="1">
      <c r="A233" s="13"/>
      <c r="B233" s="265"/>
      <c r="C233" s="266"/>
      <c r="D233" s="267" t="s">
        <v>149</v>
      </c>
      <c r="E233" s="268" t="s">
        <v>1</v>
      </c>
      <c r="F233" s="269" t="s">
        <v>565</v>
      </c>
      <c r="G233" s="266"/>
      <c r="H233" s="268" t="s">
        <v>1</v>
      </c>
      <c r="I233" s="270"/>
      <c r="J233" s="266"/>
      <c r="K233" s="266"/>
      <c r="L233" s="271"/>
      <c r="M233" s="272"/>
      <c r="N233" s="273"/>
      <c r="O233" s="273"/>
      <c r="P233" s="273"/>
      <c r="Q233" s="273"/>
      <c r="R233" s="273"/>
      <c r="S233" s="273"/>
      <c r="T233" s="27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75" t="s">
        <v>149</v>
      </c>
      <c r="AU233" s="275" t="s">
        <v>88</v>
      </c>
      <c r="AV233" s="13" t="s">
        <v>86</v>
      </c>
      <c r="AW233" s="13" t="s">
        <v>34</v>
      </c>
      <c r="AX233" s="13" t="s">
        <v>78</v>
      </c>
      <c r="AY233" s="275" t="s">
        <v>141</v>
      </c>
    </row>
    <row r="234" s="13" customFormat="1">
      <c r="A234" s="13"/>
      <c r="B234" s="265"/>
      <c r="C234" s="266"/>
      <c r="D234" s="267" t="s">
        <v>149</v>
      </c>
      <c r="E234" s="268" t="s">
        <v>1</v>
      </c>
      <c r="F234" s="269" t="s">
        <v>566</v>
      </c>
      <c r="G234" s="266"/>
      <c r="H234" s="268" t="s">
        <v>1</v>
      </c>
      <c r="I234" s="270"/>
      <c r="J234" s="266"/>
      <c r="K234" s="266"/>
      <c r="L234" s="271"/>
      <c r="M234" s="272"/>
      <c r="N234" s="273"/>
      <c r="O234" s="273"/>
      <c r="P234" s="273"/>
      <c r="Q234" s="273"/>
      <c r="R234" s="273"/>
      <c r="S234" s="273"/>
      <c r="T234" s="27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75" t="s">
        <v>149</v>
      </c>
      <c r="AU234" s="275" t="s">
        <v>88</v>
      </c>
      <c r="AV234" s="13" t="s">
        <v>86</v>
      </c>
      <c r="AW234" s="13" t="s">
        <v>34</v>
      </c>
      <c r="AX234" s="13" t="s">
        <v>78</v>
      </c>
      <c r="AY234" s="275" t="s">
        <v>141</v>
      </c>
    </row>
    <row r="235" s="14" customFormat="1">
      <c r="A235" s="14"/>
      <c r="B235" s="276"/>
      <c r="C235" s="277"/>
      <c r="D235" s="267" t="s">
        <v>149</v>
      </c>
      <c r="E235" s="278" t="s">
        <v>1</v>
      </c>
      <c r="F235" s="279" t="s">
        <v>217</v>
      </c>
      <c r="G235" s="277"/>
      <c r="H235" s="280">
        <v>11</v>
      </c>
      <c r="I235" s="281"/>
      <c r="J235" s="277"/>
      <c r="K235" s="277"/>
      <c r="L235" s="282"/>
      <c r="M235" s="283"/>
      <c r="N235" s="284"/>
      <c r="O235" s="284"/>
      <c r="P235" s="284"/>
      <c r="Q235" s="284"/>
      <c r="R235" s="284"/>
      <c r="S235" s="284"/>
      <c r="T235" s="285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86" t="s">
        <v>149</v>
      </c>
      <c r="AU235" s="286" t="s">
        <v>88</v>
      </c>
      <c r="AV235" s="14" t="s">
        <v>88</v>
      </c>
      <c r="AW235" s="14" t="s">
        <v>34</v>
      </c>
      <c r="AX235" s="14" t="s">
        <v>86</v>
      </c>
      <c r="AY235" s="286" t="s">
        <v>141</v>
      </c>
    </row>
    <row r="236" s="2" customFormat="1" ht="24" customHeight="1">
      <c r="A236" s="39"/>
      <c r="B236" s="40"/>
      <c r="C236" s="251" t="s">
        <v>264</v>
      </c>
      <c r="D236" s="251" t="s">
        <v>143</v>
      </c>
      <c r="E236" s="252" t="s">
        <v>567</v>
      </c>
      <c r="F236" s="253" t="s">
        <v>568</v>
      </c>
      <c r="G236" s="254" t="s">
        <v>224</v>
      </c>
      <c r="H236" s="255">
        <v>20</v>
      </c>
      <c r="I236" s="256"/>
      <c r="J236" s="257">
        <f>ROUND(I236*H236,2)</f>
        <v>0</v>
      </c>
      <c r="K236" s="258"/>
      <c r="L236" s="45"/>
      <c r="M236" s="259" t="s">
        <v>1</v>
      </c>
      <c r="N236" s="260" t="s">
        <v>43</v>
      </c>
      <c r="O236" s="92"/>
      <c r="P236" s="261">
        <f>O236*H236</f>
        <v>0</v>
      </c>
      <c r="Q236" s="261">
        <v>0</v>
      </c>
      <c r="R236" s="261">
        <f>Q236*H236</f>
        <v>0</v>
      </c>
      <c r="S236" s="261">
        <v>0.0080000000000000002</v>
      </c>
      <c r="T236" s="262">
        <f>S236*H236</f>
        <v>0.16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63" t="s">
        <v>147</v>
      </c>
      <c r="AT236" s="263" t="s">
        <v>143</v>
      </c>
      <c r="AU236" s="263" t="s">
        <v>88</v>
      </c>
      <c r="AY236" s="18" t="s">
        <v>141</v>
      </c>
      <c r="BE236" s="264">
        <f>IF(N236="základní",J236,0)</f>
        <v>0</v>
      </c>
      <c r="BF236" s="264">
        <f>IF(N236="snížená",J236,0)</f>
        <v>0</v>
      </c>
      <c r="BG236" s="264">
        <f>IF(N236="zákl. přenesená",J236,0)</f>
        <v>0</v>
      </c>
      <c r="BH236" s="264">
        <f>IF(N236="sníž. přenesená",J236,0)</f>
        <v>0</v>
      </c>
      <c r="BI236" s="264">
        <f>IF(N236="nulová",J236,0)</f>
        <v>0</v>
      </c>
      <c r="BJ236" s="18" t="s">
        <v>86</v>
      </c>
      <c r="BK236" s="264">
        <f>ROUND(I236*H236,2)</f>
        <v>0</v>
      </c>
      <c r="BL236" s="18" t="s">
        <v>147</v>
      </c>
      <c r="BM236" s="263" t="s">
        <v>569</v>
      </c>
    </row>
    <row r="237" s="13" customFormat="1">
      <c r="A237" s="13"/>
      <c r="B237" s="265"/>
      <c r="C237" s="266"/>
      <c r="D237" s="267" t="s">
        <v>149</v>
      </c>
      <c r="E237" s="268" t="s">
        <v>1</v>
      </c>
      <c r="F237" s="269" t="s">
        <v>570</v>
      </c>
      <c r="G237" s="266"/>
      <c r="H237" s="268" t="s">
        <v>1</v>
      </c>
      <c r="I237" s="270"/>
      <c r="J237" s="266"/>
      <c r="K237" s="266"/>
      <c r="L237" s="271"/>
      <c r="M237" s="272"/>
      <c r="N237" s="273"/>
      <c r="O237" s="273"/>
      <c r="P237" s="273"/>
      <c r="Q237" s="273"/>
      <c r="R237" s="273"/>
      <c r="S237" s="273"/>
      <c r="T237" s="27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75" t="s">
        <v>149</v>
      </c>
      <c r="AU237" s="275" t="s">
        <v>88</v>
      </c>
      <c r="AV237" s="13" t="s">
        <v>86</v>
      </c>
      <c r="AW237" s="13" t="s">
        <v>34</v>
      </c>
      <c r="AX237" s="13" t="s">
        <v>78</v>
      </c>
      <c r="AY237" s="275" t="s">
        <v>141</v>
      </c>
    </row>
    <row r="238" s="14" customFormat="1">
      <c r="A238" s="14"/>
      <c r="B238" s="276"/>
      <c r="C238" s="277"/>
      <c r="D238" s="267" t="s">
        <v>149</v>
      </c>
      <c r="E238" s="278" t="s">
        <v>1</v>
      </c>
      <c r="F238" s="279" t="s">
        <v>264</v>
      </c>
      <c r="G238" s="277"/>
      <c r="H238" s="280">
        <v>20</v>
      </c>
      <c r="I238" s="281"/>
      <c r="J238" s="277"/>
      <c r="K238" s="277"/>
      <c r="L238" s="282"/>
      <c r="M238" s="283"/>
      <c r="N238" s="284"/>
      <c r="O238" s="284"/>
      <c r="P238" s="284"/>
      <c r="Q238" s="284"/>
      <c r="R238" s="284"/>
      <c r="S238" s="284"/>
      <c r="T238" s="285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86" t="s">
        <v>149</v>
      </c>
      <c r="AU238" s="286" t="s">
        <v>88</v>
      </c>
      <c r="AV238" s="14" t="s">
        <v>88</v>
      </c>
      <c r="AW238" s="14" t="s">
        <v>34</v>
      </c>
      <c r="AX238" s="14" t="s">
        <v>86</v>
      </c>
      <c r="AY238" s="286" t="s">
        <v>141</v>
      </c>
    </row>
    <row r="239" s="2" customFormat="1" ht="16.5" customHeight="1">
      <c r="A239" s="39"/>
      <c r="B239" s="40"/>
      <c r="C239" s="251" t="s">
        <v>7</v>
      </c>
      <c r="D239" s="251" t="s">
        <v>143</v>
      </c>
      <c r="E239" s="252" t="s">
        <v>571</v>
      </c>
      <c r="F239" s="253" t="s">
        <v>572</v>
      </c>
      <c r="G239" s="254" t="s">
        <v>224</v>
      </c>
      <c r="H239" s="255">
        <v>17.760000000000002</v>
      </c>
      <c r="I239" s="256"/>
      <c r="J239" s="257">
        <f>ROUND(I239*H239,2)</f>
        <v>0</v>
      </c>
      <c r="K239" s="258"/>
      <c r="L239" s="45"/>
      <c r="M239" s="259" t="s">
        <v>1</v>
      </c>
      <c r="N239" s="260" t="s">
        <v>43</v>
      </c>
      <c r="O239" s="92"/>
      <c r="P239" s="261">
        <f>O239*H239</f>
        <v>0</v>
      </c>
      <c r="Q239" s="261">
        <v>0.00034000000000000002</v>
      </c>
      <c r="R239" s="261">
        <f>Q239*H239</f>
        <v>0.0060384000000000011</v>
      </c>
      <c r="S239" s="261">
        <v>0.0040000000000000001</v>
      </c>
      <c r="T239" s="262">
        <f>S239*H239</f>
        <v>0.071040000000000006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63" t="s">
        <v>147</v>
      </c>
      <c r="AT239" s="263" t="s">
        <v>143</v>
      </c>
      <c r="AU239" s="263" t="s">
        <v>88</v>
      </c>
      <c r="AY239" s="18" t="s">
        <v>141</v>
      </c>
      <c r="BE239" s="264">
        <f>IF(N239="základní",J239,0)</f>
        <v>0</v>
      </c>
      <c r="BF239" s="264">
        <f>IF(N239="snížená",J239,0)</f>
        <v>0</v>
      </c>
      <c r="BG239" s="264">
        <f>IF(N239="zákl. přenesená",J239,0)</f>
        <v>0</v>
      </c>
      <c r="BH239" s="264">
        <f>IF(N239="sníž. přenesená",J239,0)</f>
        <v>0</v>
      </c>
      <c r="BI239" s="264">
        <f>IF(N239="nulová",J239,0)</f>
        <v>0</v>
      </c>
      <c r="BJ239" s="18" t="s">
        <v>86</v>
      </c>
      <c r="BK239" s="264">
        <f>ROUND(I239*H239,2)</f>
        <v>0</v>
      </c>
      <c r="BL239" s="18" t="s">
        <v>147</v>
      </c>
      <c r="BM239" s="263" t="s">
        <v>573</v>
      </c>
    </row>
    <row r="240" s="13" customFormat="1">
      <c r="A240" s="13"/>
      <c r="B240" s="265"/>
      <c r="C240" s="266"/>
      <c r="D240" s="267" t="s">
        <v>149</v>
      </c>
      <c r="E240" s="268" t="s">
        <v>1</v>
      </c>
      <c r="F240" s="269" t="s">
        <v>574</v>
      </c>
      <c r="G240" s="266"/>
      <c r="H240" s="268" t="s">
        <v>1</v>
      </c>
      <c r="I240" s="270"/>
      <c r="J240" s="266"/>
      <c r="K240" s="266"/>
      <c r="L240" s="271"/>
      <c r="M240" s="272"/>
      <c r="N240" s="273"/>
      <c r="O240" s="273"/>
      <c r="P240" s="273"/>
      <c r="Q240" s="273"/>
      <c r="R240" s="273"/>
      <c r="S240" s="273"/>
      <c r="T240" s="27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75" t="s">
        <v>149</v>
      </c>
      <c r="AU240" s="275" t="s">
        <v>88</v>
      </c>
      <c r="AV240" s="13" t="s">
        <v>86</v>
      </c>
      <c r="AW240" s="13" t="s">
        <v>34</v>
      </c>
      <c r="AX240" s="13" t="s">
        <v>78</v>
      </c>
      <c r="AY240" s="275" t="s">
        <v>141</v>
      </c>
    </row>
    <row r="241" s="14" customFormat="1">
      <c r="A241" s="14"/>
      <c r="B241" s="276"/>
      <c r="C241" s="277"/>
      <c r="D241" s="267" t="s">
        <v>149</v>
      </c>
      <c r="E241" s="278" t="s">
        <v>1</v>
      </c>
      <c r="F241" s="279" t="s">
        <v>575</v>
      </c>
      <c r="G241" s="277"/>
      <c r="H241" s="280">
        <v>59.200000000000003</v>
      </c>
      <c r="I241" s="281"/>
      <c r="J241" s="277"/>
      <c r="K241" s="277"/>
      <c r="L241" s="282"/>
      <c r="M241" s="283"/>
      <c r="N241" s="284"/>
      <c r="O241" s="284"/>
      <c r="P241" s="284"/>
      <c r="Q241" s="284"/>
      <c r="R241" s="284"/>
      <c r="S241" s="284"/>
      <c r="T241" s="285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86" t="s">
        <v>149</v>
      </c>
      <c r="AU241" s="286" t="s">
        <v>88</v>
      </c>
      <c r="AV241" s="14" t="s">
        <v>88</v>
      </c>
      <c r="AW241" s="14" t="s">
        <v>34</v>
      </c>
      <c r="AX241" s="14" t="s">
        <v>78</v>
      </c>
      <c r="AY241" s="286" t="s">
        <v>141</v>
      </c>
    </row>
    <row r="242" s="14" customFormat="1">
      <c r="A242" s="14"/>
      <c r="B242" s="276"/>
      <c r="C242" s="277"/>
      <c r="D242" s="267" t="s">
        <v>149</v>
      </c>
      <c r="E242" s="278" t="s">
        <v>1</v>
      </c>
      <c r="F242" s="279" t="s">
        <v>576</v>
      </c>
      <c r="G242" s="277"/>
      <c r="H242" s="280">
        <v>17.760000000000002</v>
      </c>
      <c r="I242" s="281"/>
      <c r="J242" s="277"/>
      <c r="K242" s="277"/>
      <c r="L242" s="282"/>
      <c r="M242" s="283"/>
      <c r="N242" s="284"/>
      <c r="O242" s="284"/>
      <c r="P242" s="284"/>
      <c r="Q242" s="284"/>
      <c r="R242" s="284"/>
      <c r="S242" s="284"/>
      <c r="T242" s="285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86" t="s">
        <v>149</v>
      </c>
      <c r="AU242" s="286" t="s">
        <v>88</v>
      </c>
      <c r="AV242" s="14" t="s">
        <v>88</v>
      </c>
      <c r="AW242" s="14" t="s">
        <v>34</v>
      </c>
      <c r="AX242" s="14" t="s">
        <v>78</v>
      </c>
      <c r="AY242" s="286" t="s">
        <v>141</v>
      </c>
    </row>
    <row r="243" s="14" customFormat="1">
      <c r="A243" s="14"/>
      <c r="B243" s="276"/>
      <c r="C243" s="277"/>
      <c r="D243" s="267" t="s">
        <v>149</v>
      </c>
      <c r="E243" s="278" t="s">
        <v>1</v>
      </c>
      <c r="F243" s="279" t="s">
        <v>577</v>
      </c>
      <c r="G243" s="277"/>
      <c r="H243" s="280">
        <v>17.760000000000002</v>
      </c>
      <c r="I243" s="281"/>
      <c r="J243" s="277"/>
      <c r="K243" s="277"/>
      <c r="L243" s="282"/>
      <c r="M243" s="283"/>
      <c r="N243" s="284"/>
      <c r="O243" s="284"/>
      <c r="P243" s="284"/>
      <c r="Q243" s="284"/>
      <c r="R243" s="284"/>
      <c r="S243" s="284"/>
      <c r="T243" s="285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86" t="s">
        <v>149</v>
      </c>
      <c r="AU243" s="286" t="s">
        <v>88</v>
      </c>
      <c r="AV243" s="14" t="s">
        <v>88</v>
      </c>
      <c r="AW243" s="14" t="s">
        <v>34</v>
      </c>
      <c r="AX243" s="14" t="s">
        <v>86</v>
      </c>
      <c r="AY243" s="286" t="s">
        <v>141</v>
      </c>
    </row>
    <row r="244" s="2" customFormat="1" ht="24" customHeight="1">
      <c r="A244" s="39"/>
      <c r="B244" s="40"/>
      <c r="C244" s="251" t="s">
        <v>272</v>
      </c>
      <c r="D244" s="251" t="s">
        <v>143</v>
      </c>
      <c r="E244" s="252" t="s">
        <v>578</v>
      </c>
      <c r="F244" s="253" t="s">
        <v>579</v>
      </c>
      <c r="G244" s="254" t="s">
        <v>224</v>
      </c>
      <c r="H244" s="255">
        <v>263.61500000000001</v>
      </c>
      <c r="I244" s="256"/>
      <c r="J244" s="257">
        <f>ROUND(I244*H244,2)</f>
        <v>0</v>
      </c>
      <c r="K244" s="258"/>
      <c r="L244" s="45"/>
      <c r="M244" s="259" t="s">
        <v>1</v>
      </c>
      <c r="N244" s="260" t="s">
        <v>43</v>
      </c>
      <c r="O244" s="92"/>
      <c r="P244" s="261">
        <f>O244*H244</f>
        <v>0</v>
      </c>
      <c r="Q244" s="261">
        <v>0.0001505</v>
      </c>
      <c r="R244" s="261">
        <f>Q244*H244</f>
        <v>0.039674057499999998</v>
      </c>
      <c r="S244" s="261">
        <v>0.0040000000000000001</v>
      </c>
      <c r="T244" s="262">
        <f>S244*H244</f>
        <v>1.05446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63" t="s">
        <v>147</v>
      </c>
      <c r="AT244" s="263" t="s">
        <v>143</v>
      </c>
      <c r="AU244" s="263" t="s">
        <v>88</v>
      </c>
      <c r="AY244" s="18" t="s">
        <v>141</v>
      </c>
      <c r="BE244" s="264">
        <f>IF(N244="základní",J244,0)</f>
        <v>0</v>
      </c>
      <c r="BF244" s="264">
        <f>IF(N244="snížená",J244,0)</f>
        <v>0</v>
      </c>
      <c r="BG244" s="264">
        <f>IF(N244="zákl. přenesená",J244,0)</f>
        <v>0</v>
      </c>
      <c r="BH244" s="264">
        <f>IF(N244="sníž. přenesená",J244,0)</f>
        <v>0</v>
      </c>
      <c r="BI244" s="264">
        <f>IF(N244="nulová",J244,0)</f>
        <v>0</v>
      </c>
      <c r="BJ244" s="18" t="s">
        <v>86</v>
      </c>
      <c r="BK244" s="264">
        <f>ROUND(I244*H244,2)</f>
        <v>0</v>
      </c>
      <c r="BL244" s="18" t="s">
        <v>147</v>
      </c>
      <c r="BM244" s="263" t="s">
        <v>580</v>
      </c>
    </row>
    <row r="245" s="13" customFormat="1">
      <c r="A245" s="13"/>
      <c r="B245" s="265"/>
      <c r="C245" s="266"/>
      <c r="D245" s="267" t="s">
        <v>149</v>
      </c>
      <c r="E245" s="268" t="s">
        <v>1</v>
      </c>
      <c r="F245" s="269" t="s">
        <v>581</v>
      </c>
      <c r="G245" s="266"/>
      <c r="H245" s="268" t="s">
        <v>1</v>
      </c>
      <c r="I245" s="270"/>
      <c r="J245" s="266"/>
      <c r="K245" s="266"/>
      <c r="L245" s="271"/>
      <c r="M245" s="272"/>
      <c r="N245" s="273"/>
      <c r="O245" s="273"/>
      <c r="P245" s="273"/>
      <c r="Q245" s="273"/>
      <c r="R245" s="273"/>
      <c r="S245" s="273"/>
      <c r="T245" s="27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75" t="s">
        <v>149</v>
      </c>
      <c r="AU245" s="275" t="s">
        <v>88</v>
      </c>
      <c r="AV245" s="13" t="s">
        <v>86</v>
      </c>
      <c r="AW245" s="13" t="s">
        <v>34</v>
      </c>
      <c r="AX245" s="13" t="s">
        <v>78</v>
      </c>
      <c r="AY245" s="275" t="s">
        <v>141</v>
      </c>
    </row>
    <row r="246" s="13" customFormat="1">
      <c r="A246" s="13"/>
      <c r="B246" s="265"/>
      <c r="C246" s="266"/>
      <c r="D246" s="267" t="s">
        <v>149</v>
      </c>
      <c r="E246" s="268" t="s">
        <v>1</v>
      </c>
      <c r="F246" s="269" t="s">
        <v>582</v>
      </c>
      <c r="G246" s="266"/>
      <c r="H246" s="268" t="s">
        <v>1</v>
      </c>
      <c r="I246" s="270"/>
      <c r="J246" s="266"/>
      <c r="K246" s="266"/>
      <c r="L246" s="271"/>
      <c r="M246" s="272"/>
      <c r="N246" s="273"/>
      <c r="O246" s="273"/>
      <c r="P246" s="273"/>
      <c r="Q246" s="273"/>
      <c r="R246" s="273"/>
      <c r="S246" s="273"/>
      <c r="T246" s="27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75" t="s">
        <v>149</v>
      </c>
      <c r="AU246" s="275" t="s">
        <v>88</v>
      </c>
      <c r="AV246" s="13" t="s">
        <v>86</v>
      </c>
      <c r="AW246" s="13" t="s">
        <v>34</v>
      </c>
      <c r="AX246" s="13" t="s">
        <v>78</v>
      </c>
      <c r="AY246" s="275" t="s">
        <v>141</v>
      </c>
    </row>
    <row r="247" s="13" customFormat="1">
      <c r="A247" s="13"/>
      <c r="B247" s="265"/>
      <c r="C247" s="266"/>
      <c r="D247" s="267" t="s">
        <v>149</v>
      </c>
      <c r="E247" s="268" t="s">
        <v>1</v>
      </c>
      <c r="F247" s="269" t="s">
        <v>583</v>
      </c>
      <c r="G247" s="266"/>
      <c r="H247" s="268" t="s">
        <v>1</v>
      </c>
      <c r="I247" s="270"/>
      <c r="J247" s="266"/>
      <c r="K247" s="266"/>
      <c r="L247" s="271"/>
      <c r="M247" s="272"/>
      <c r="N247" s="273"/>
      <c r="O247" s="273"/>
      <c r="P247" s="273"/>
      <c r="Q247" s="273"/>
      <c r="R247" s="273"/>
      <c r="S247" s="273"/>
      <c r="T247" s="27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75" t="s">
        <v>149</v>
      </c>
      <c r="AU247" s="275" t="s">
        <v>88</v>
      </c>
      <c r="AV247" s="13" t="s">
        <v>86</v>
      </c>
      <c r="AW247" s="13" t="s">
        <v>34</v>
      </c>
      <c r="AX247" s="13" t="s">
        <v>78</v>
      </c>
      <c r="AY247" s="275" t="s">
        <v>141</v>
      </c>
    </row>
    <row r="248" s="13" customFormat="1">
      <c r="A248" s="13"/>
      <c r="B248" s="265"/>
      <c r="C248" s="266"/>
      <c r="D248" s="267" t="s">
        <v>149</v>
      </c>
      <c r="E248" s="268" t="s">
        <v>1</v>
      </c>
      <c r="F248" s="269" t="s">
        <v>584</v>
      </c>
      <c r="G248" s="266"/>
      <c r="H248" s="268" t="s">
        <v>1</v>
      </c>
      <c r="I248" s="270"/>
      <c r="J248" s="266"/>
      <c r="K248" s="266"/>
      <c r="L248" s="271"/>
      <c r="M248" s="272"/>
      <c r="N248" s="273"/>
      <c r="O248" s="273"/>
      <c r="P248" s="273"/>
      <c r="Q248" s="273"/>
      <c r="R248" s="273"/>
      <c r="S248" s="273"/>
      <c r="T248" s="27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75" t="s">
        <v>149</v>
      </c>
      <c r="AU248" s="275" t="s">
        <v>88</v>
      </c>
      <c r="AV248" s="13" t="s">
        <v>86</v>
      </c>
      <c r="AW248" s="13" t="s">
        <v>34</v>
      </c>
      <c r="AX248" s="13" t="s">
        <v>78</v>
      </c>
      <c r="AY248" s="275" t="s">
        <v>141</v>
      </c>
    </row>
    <row r="249" s="13" customFormat="1">
      <c r="A249" s="13"/>
      <c r="B249" s="265"/>
      <c r="C249" s="266"/>
      <c r="D249" s="267" t="s">
        <v>149</v>
      </c>
      <c r="E249" s="268" t="s">
        <v>1</v>
      </c>
      <c r="F249" s="269" t="s">
        <v>585</v>
      </c>
      <c r="G249" s="266"/>
      <c r="H249" s="268" t="s">
        <v>1</v>
      </c>
      <c r="I249" s="270"/>
      <c r="J249" s="266"/>
      <c r="K249" s="266"/>
      <c r="L249" s="271"/>
      <c r="M249" s="272"/>
      <c r="N249" s="273"/>
      <c r="O249" s="273"/>
      <c r="P249" s="273"/>
      <c r="Q249" s="273"/>
      <c r="R249" s="273"/>
      <c r="S249" s="273"/>
      <c r="T249" s="274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75" t="s">
        <v>149</v>
      </c>
      <c r="AU249" s="275" t="s">
        <v>88</v>
      </c>
      <c r="AV249" s="13" t="s">
        <v>86</v>
      </c>
      <c r="AW249" s="13" t="s">
        <v>34</v>
      </c>
      <c r="AX249" s="13" t="s">
        <v>78</v>
      </c>
      <c r="AY249" s="275" t="s">
        <v>141</v>
      </c>
    </row>
    <row r="250" s="13" customFormat="1">
      <c r="A250" s="13"/>
      <c r="B250" s="265"/>
      <c r="C250" s="266"/>
      <c r="D250" s="267" t="s">
        <v>149</v>
      </c>
      <c r="E250" s="268" t="s">
        <v>1</v>
      </c>
      <c r="F250" s="269" t="s">
        <v>586</v>
      </c>
      <c r="G250" s="266"/>
      <c r="H250" s="268" t="s">
        <v>1</v>
      </c>
      <c r="I250" s="270"/>
      <c r="J250" s="266"/>
      <c r="K250" s="266"/>
      <c r="L250" s="271"/>
      <c r="M250" s="272"/>
      <c r="N250" s="273"/>
      <c r="O250" s="273"/>
      <c r="P250" s="273"/>
      <c r="Q250" s="273"/>
      <c r="R250" s="273"/>
      <c r="S250" s="273"/>
      <c r="T250" s="27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75" t="s">
        <v>149</v>
      </c>
      <c r="AU250" s="275" t="s">
        <v>88</v>
      </c>
      <c r="AV250" s="13" t="s">
        <v>86</v>
      </c>
      <c r="AW250" s="13" t="s">
        <v>34</v>
      </c>
      <c r="AX250" s="13" t="s">
        <v>78</v>
      </c>
      <c r="AY250" s="275" t="s">
        <v>141</v>
      </c>
    </row>
    <row r="251" s="13" customFormat="1">
      <c r="A251" s="13"/>
      <c r="B251" s="265"/>
      <c r="C251" s="266"/>
      <c r="D251" s="267" t="s">
        <v>149</v>
      </c>
      <c r="E251" s="268" t="s">
        <v>1</v>
      </c>
      <c r="F251" s="269" t="s">
        <v>587</v>
      </c>
      <c r="G251" s="266"/>
      <c r="H251" s="268" t="s">
        <v>1</v>
      </c>
      <c r="I251" s="270"/>
      <c r="J251" s="266"/>
      <c r="K251" s="266"/>
      <c r="L251" s="271"/>
      <c r="M251" s="272"/>
      <c r="N251" s="273"/>
      <c r="O251" s="273"/>
      <c r="P251" s="273"/>
      <c r="Q251" s="273"/>
      <c r="R251" s="273"/>
      <c r="S251" s="273"/>
      <c r="T251" s="27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75" t="s">
        <v>149</v>
      </c>
      <c r="AU251" s="275" t="s">
        <v>88</v>
      </c>
      <c r="AV251" s="13" t="s">
        <v>86</v>
      </c>
      <c r="AW251" s="13" t="s">
        <v>34</v>
      </c>
      <c r="AX251" s="13" t="s">
        <v>78</v>
      </c>
      <c r="AY251" s="275" t="s">
        <v>141</v>
      </c>
    </row>
    <row r="252" s="14" customFormat="1">
      <c r="A252" s="14"/>
      <c r="B252" s="276"/>
      <c r="C252" s="277"/>
      <c r="D252" s="267" t="s">
        <v>149</v>
      </c>
      <c r="E252" s="278" t="s">
        <v>1</v>
      </c>
      <c r="F252" s="279" t="s">
        <v>588</v>
      </c>
      <c r="G252" s="277"/>
      <c r="H252" s="280">
        <v>116.91</v>
      </c>
      <c r="I252" s="281"/>
      <c r="J252" s="277"/>
      <c r="K252" s="277"/>
      <c r="L252" s="282"/>
      <c r="M252" s="283"/>
      <c r="N252" s="284"/>
      <c r="O252" s="284"/>
      <c r="P252" s="284"/>
      <c r="Q252" s="284"/>
      <c r="R252" s="284"/>
      <c r="S252" s="284"/>
      <c r="T252" s="285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86" t="s">
        <v>149</v>
      </c>
      <c r="AU252" s="286" t="s">
        <v>88</v>
      </c>
      <c r="AV252" s="14" t="s">
        <v>88</v>
      </c>
      <c r="AW252" s="14" t="s">
        <v>34</v>
      </c>
      <c r="AX252" s="14" t="s">
        <v>78</v>
      </c>
      <c r="AY252" s="286" t="s">
        <v>141</v>
      </c>
    </row>
    <row r="253" s="16" customFormat="1">
      <c r="A253" s="16"/>
      <c r="B253" s="310"/>
      <c r="C253" s="311"/>
      <c r="D253" s="267" t="s">
        <v>149</v>
      </c>
      <c r="E253" s="312" t="s">
        <v>1</v>
      </c>
      <c r="F253" s="313" t="s">
        <v>413</v>
      </c>
      <c r="G253" s="311"/>
      <c r="H253" s="314">
        <v>116.91</v>
      </c>
      <c r="I253" s="315"/>
      <c r="J253" s="311"/>
      <c r="K253" s="311"/>
      <c r="L253" s="316"/>
      <c r="M253" s="317"/>
      <c r="N253" s="318"/>
      <c r="O253" s="318"/>
      <c r="P253" s="318"/>
      <c r="Q253" s="318"/>
      <c r="R253" s="318"/>
      <c r="S253" s="318"/>
      <c r="T253" s="319"/>
      <c r="U253" s="16"/>
      <c r="V253" s="16"/>
      <c r="W253" s="16"/>
      <c r="X253" s="16"/>
      <c r="Y253" s="16"/>
      <c r="Z253" s="16"/>
      <c r="AA253" s="16"/>
      <c r="AB253" s="16"/>
      <c r="AC253" s="16"/>
      <c r="AD253" s="16"/>
      <c r="AE253" s="16"/>
      <c r="AT253" s="320" t="s">
        <v>149</v>
      </c>
      <c r="AU253" s="320" t="s">
        <v>88</v>
      </c>
      <c r="AV253" s="16" t="s">
        <v>166</v>
      </c>
      <c r="AW253" s="16" t="s">
        <v>34</v>
      </c>
      <c r="AX253" s="16" t="s">
        <v>78</v>
      </c>
      <c r="AY253" s="320" t="s">
        <v>141</v>
      </c>
    </row>
    <row r="254" s="13" customFormat="1">
      <c r="A254" s="13"/>
      <c r="B254" s="265"/>
      <c r="C254" s="266"/>
      <c r="D254" s="267" t="s">
        <v>149</v>
      </c>
      <c r="E254" s="268" t="s">
        <v>1</v>
      </c>
      <c r="F254" s="269" t="s">
        <v>589</v>
      </c>
      <c r="G254" s="266"/>
      <c r="H254" s="268" t="s">
        <v>1</v>
      </c>
      <c r="I254" s="270"/>
      <c r="J254" s="266"/>
      <c r="K254" s="266"/>
      <c r="L254" s="271"/>
      <c r="M254" s="272"/>
      <c r="N254" s="273"/>
      <c r="O254" s="273"/>
      <c r="P254" s="273"/>
      <c r="Q254" s="273"/>
      <c r="R254" s="273"/>
      <c r="S254" s="273"/>
      <c r="T254" s="27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75" t="s">
        <v>149</v>
      </c>
      <c r="AU254" s="275" t="s">
        <v>88</v>
      </c>
      <c r="AV254" s="13" t="s">
        <v>86</v>
      </c>
      <c r="AW254" s="13" t="s">
        <v>34</v>
      </c>
      <c r="AX254" s="13" t="s">
        <v>78</v>
      </c>
      <c r="AY254" s="275" t="s">
        <v>141</v>
      </c>
    </row>
    <row r="255" s="13" customFormat="1">
      <c r="A255" s="13"/>
      <c r="B255" s="265"/>
      <c r="C255" s="266"/>
      <c r="D255" s="267" t="s">
        <v>149</v>
      </c>
      <c r="E255" s="268" t="s">
        <v>1</v>
      </c>
      <c r="F255" s="269" t="s">
        <v>582</v>
      </c>
      <c r="G255" s="266"/>
      <c r="H255" s="268" t="s">
        <v>1</v>
      </c>
      <c r="I255" s="270"/>
      <c r="J255" s="266"/>
      <c r="K255" s="266"/>
      <c r="L255" s="271"/>
      <c r="M255" s="272"/>
      <c r="N255" s="273"/>
      <c r="O255" s="273"/>
      <c r="P255" s="273"/>
      <c r="Q255" s="273"/>
      <c r="R255" s="273"/>
      <c r="S255" s="273"/>
      <c r="T255" s="27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75" t="s">
        <v>149</v>
      </c>
      <c r="AU255" s="275" t="s">
        <v>88</v>
      </c>
      <c r="AV255" s="13" t="s">
        <v>86</v>
      </c>
      <c r="AW255" s="13" t="s">
        <v>34</v>
      </c>
      <c r="AX255" s="13" t="s">
        <v>78</v>
      </c>
      <c r="AY255" s="275" t="s">
        <v>141</v>
      </c>
    </row>
    <row r="256" s="13" customFormat="1">
      <c r="A256" s="13"/>
      <c r="B256" s="265"/>
      <c r="C256" s="266"/>
      <c r="D256" s="267" t="s">
        <v>149</v>
      </c>
      <c r="E256" s="268" t="s">
        <v>1</v>
      </c>
      <c r="F256" s="269" t="s">
        <v>583</v>
      </c>
      <c r="G256" s="266"/>
      <c r="H256" s="268" t="s">
        <v>1</v>
      </c>
      <c r="I256" s="270"/>
      <c r="J256" s="266"/>
      <c r="K256" s="266"/>
      <c r="L256" s="271"/>
      <c r="M256" s="272"/>
      <c r="N256" s="273"/>
      <c r="O256" s="273"/>
      <c r="P256" s="273"/>
      <c r="Q256" s="273"/>
      <c r="R256" s="273"/>
      <c r="S256" s="273"/>
      <c r="T256" s="27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75" t="s">
        <v>149</v>
      </c>
      <c r="AU256" s="275" t="s">
        <v>88</v>
      </c>
      <c r="AV256" s="13" t="s">
        <v>86</v>
      </c>
      <c r="AW256" s="13" t="s">
        <v>34</v>
      </c>
      <c r="AX256" s="13" t="s">
        <v>78</v>
      </c>
      <c r="AY256" s="275" t="s">
        <v>141</v>
      </c>
    </row>
    <row r="257" s="13" customFormat="1">
      <c r="A257" s="13"/>
      <c r="B257" s="265"/>
      <c r="C257" s="266"/>
      <c r="D257" s="267" t="s">
        <v>149</v>
      </c>
      <c r="E257" s="268" t="s">
        <v>1</v>
      </c>
      <c r="F257" s="269" t="s">
        <v>590</v>
      </c>
      <c r="G257" s="266"/>
      <c r="H257" s="268" t="s">
        <v>1</v>
      </c>
      <c r="I257" s="270"/>
      <c r="J257" s="266"/>
      <c r="K257" s="266"/>
      <c r="L257" s="271"/>
      <c r="M257" s="272"/>
      <c r="N257" s="273"/>
      <c r="O257" s="273"/>
      <c r="P257" s="273"/>
      <c r="Q257" s="273"/>
      <c r="R257" s="273"/>
      <c r="S257" s="273"/>
      <c r="T257" s="27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75" t="s">
        <v>149</v>
      </c>
      <c r="AU257" s="275" t="s">
        <v>88</v>
      </c>
      <c r="AV257" s="13" t="s">
        <v>86</v>
      </c>
      <c r="AW257" s="13" t="s">
        <v>34</v>
      </c>
      <c r="AX257" s="13" t="s">
        <v>78</v>
      </c>
      <c r="AY257" s="275" t="s">
        <v>141</v>
      </c>
    </row>
    <row r="258" s="13" customFormat="1">
      <c r="A258" s="13"/>
      <c r="B258" s="265"/>
      <c r="C258" s="266"/>
      <c r="D258" s="267" t="s">
        <v>149</v>
      </c>
      <c r="E258" s="268" t="s">
        <v>1</v>
      </c>
      <c r="F258" s="269" t="s">
        <v>591</v>
      </c>
      <c r="G258" s="266"/>
      <c r="H258" s="268" t="s">
        <v>1</v>
      </c>
      <c r="I258" s="270"/>
      <c r="J258" s="266"/>
      <c r="K258" s="266"/>
      <c r="L258" s="271"/>
      <c r="M258" s="272"/>
      <c r="N258" s="273"/>
      <c r="O258" s="273"/>
      <c r="P258" s="273"/>
      <c r="Q258" s="273"/>
      <c r="R258" s="273"/>
      <c r="S258" s="273"/>
      <c r="T258" s="27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75" t="s">
        <v>149</v>
      </c>
      <c r="AU258" s="275" t="s">
        <v>88</v>
      </c>
      <c r="AV258" s="13" t="s">
        <v>86</v>
      </c>
      <c r="AW258" s="13" t="s">
        <v>34</v>
      </c>
      <c r="AX258" s="13" t="s">
        <v>78</v>
      </c>
      <c r="AY258" s="275" t="s">
        <v>141</v>
      </c>
    </row>
    <row r="259" s="13" customFormat="1">
      <c r="A259" s="13"/>
      <c r="B259" s="265"/>
      <c r="C259" s="266"/>
      <c r="D259" s="267" t="s">
        <v>149</v>
      </c>
      <c r="E259" s="268" t="s">
        <v>1</v>
      </c>
      <c r="F259" s="269" t="s">
        <v>586</v>
      </c>
      <c r="G259" s="266"/>
      <c r="H259" s="268" t="s">
        <v>1</v>
      </c>
      <c r="I259" s="270"/>
      <c r="J259" s="266"/>
      <c r="K259" s="266"/>
      <c r="L259" s="271"/>
      <c r="M259" s="272"/>
      <c r="N259" s="273"/>
      <c r="O259" s="273"/>
      <c r="P259" s="273"/>
      <c r="Q259" s="273"/>
      <c r="R259" s="273"/>
      <c r="S259" s="273"/>
      <c r="T259" s="27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75" t="s">
        <v>149</v>
      </c>
      <c r="AU259" s="275" t="s">
        <v>88</v>
      </c>
      <c r="AV259" s="13" t="s">
        <v>86</v>
      </c>
      <c r="AW259" s="13" t="s">
        <v>34</v>
      </c>
      <c r="AX259" s="13" t="s">
        <v>78</v>
      </c>
      <c r="AY259" s="275" t="s">
        <v>141</v>
      </c>
    </row>
    <row r="260" s="13" customFormat="1">
      <c r="A260" s="13"/>
      <c r="B260" s="265"/>
      <c r="C260" s="266"/>
      <c r="D260" s="267" t="s">
        <v>149</v>
      </c>
      <c r="E260" s="268" t="s">
        <v>1</v>
      </c>
      <c r="F260" s="269" t="s">
        <v>592</v>
      </c>
      <c r="G260" s="266"/>
      <c r="H260" s="268" t="s">
        <v>1</v>
      </c>
      <c r="I260" s="270"/>
      <c r="J260" s="266"/>
      <c r="K260" s="266"/>
      <c r="L260" s="271"/>
      <c r="M260" s="272"/>
      <c r="N260" s="273"/>
      <c r="O260" s="273"/>
      <c r="P260" s="273"/>
      <c r="Q260" s="273"/>
      <c r="R260" s="273"/>
      <c r="S260" s="273"/>
      <c r="T260" s="27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75" t="s">
        <v>149</v>
      </c>
      <c r="AU260" s="275" t="s">
        <v>88</v>
      </c>
      <c r="AV260" s="13" t="s">
        <v>86</v>
      </c>
      <c r="AW260" s="13" t="s">
        <v>34</v>
      </c>
      <c r="AX260" s="13" t="s">
        <v>78</v>
      </c>
      <c r="AY260" s="275" t="s">
        <v>141</v>
      </c>
    </row>
    <row r="261" s="14" customFormat="1">
      <c r="A261" s="14"/>
      <c r="B261" s="276"/>
      <c r="C261" s="277"/>
      <c r="D261" s="267" t="s">
        <v>149</v>
      </c>
      <c r="E261" s="278" t="s">
        <v>1</v>
      </c>
      <c r="F261" s="279" t="s">
        <v>593</v>
      </c>
      <c r="G261" s="277"/>
      <c r="H261" s="280">
        <v>136.90899999999999</v>
      </c>
      <c r="I261" s="281"/>
      <c r="J261" s="277"/>
      <c r="K261" s="277"/>
      <c r="L261" s="282"/>
      <c r="M261" s="283"/>
      <c r="N261" s="284"/>
      <c r="O261" s="284"/>
      <c r="P261" s="284"/>
      <c r="Q261" s="284"/>
      <c r="R261" s="284"/>
      <c r="S261" s="284"/>
      <c r="T261" s="285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86" t="s">
        <v>149</v>
      </c>
      <c r="AU261" s="286" t="s">
        <v>88</v>
      </c>
      <c r="AV261" s="14" t="s">
        <v>88</v>
      </c>
      <c r="AW261" s="14" t="s">
        <v>34</v>
      </c>
      <c r="AX261" s="14" t="s">
        <v>78</v>
      </c>
      <c r="AY261" s="286" t="s">
        <v>141</v>
      </c>
    </row>
    <row r="262" s="16" customFormat="1">
      <c r="A262" s="16"/>
      <c r="B262" s="310"/>
      <c r="C262" s="311"/>
      <c r="D262" s="267" t="s">
        <v>149</v>
      </c>
      <c r="E262" s="312" t="s">
        <v>1</v>
      </c>
      <c r="F262" s="313" t="s">
        <v>413</v>
      </c>
      <c r="G262" s="311"/>
      <c r="H262" s="314">
        <v>136.90899999999999</v>
      </c>
      <c r="I262" s="315"/>
      <c r="J262" s="311"/>
      <c r="K262" s="311"/>
      <c r="L262" s="316"/>
      <c r="M262" s="317"/>
      <c r="N262" s="318"/>
      <c r="O262" s="318"/>
      <c r="P262" s="318"/>
      <c r="Q262" s="318"/>
      <c r="R262" s="318"/>
      <c r="S262" s="318"/>
      <c r="T262" s="319"/>
      <c r="U262" s="16"/>
      <c r="V262" s="16"/>
      <c r="W262" s="16"/>
      <c r="X262" s="16"/>
      <c r="Y262" s="16"/>
      <c r="Z262" s="16"/>
      <c r="AA262" s="16"/>
      <c r="AB262" s="16"/>
      <c r="AC262" s="16"/>
      <c r="AD262" s="16"/>
      <c r="AE262" s="16"/>
      <c r="AT262" s="320" t="s">
        <v>149</v>
      </c>
      <c r="AU262" s="320" t="s">
        <v>88</v>
      </c>
      <c r="AV262" s="16" t="s">
        <v>166</v>
      </c>
      <c r="AW262" s="16" t="s">
        <v>34</v>
      </c>
      <c r="AX262" s="16" t="s">
        <v>78</v>
      </c>
      <c r="AY262" s="320" t="s">
        <v>141</v>
      </c>
    </row>
    <row r="263" s="13" customFormat="1">
      <c r="A263" s="13"/>
      <c r="B263" s="265"/>
      <c r="C263" s="266"/>
      <c r="D263" s="267" t="s">
        <v>149</v>
      </c>
      <c r="E263" s="268" t="s">
        <v>1</v>
      </c>
      <c r="F263" s="269" t="s">
        <v>594</v>
      </c>
      <c r="G263" s="266"/>
      <c r="H263" s="268" t="s">
        <v>1</v>
      </c>
      <c r="I263" s="270"/>
      <c r="J263" s="266"/>
      <c r="K263" s="266"/>
      <c r="L263" s="271"/>
      <c r="M263" s="272"/>
      <c r="N263" s="273"/>
      <c r="O263" s="273"/>
      <c r="P263" s="273"/>
      <c r="Q263" s="273"/>
      <c r="R263" s="273"/>
      <c r="S263" s="273"/>
      <c r="T263" s="27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75" t="s">
        <v>149</v>
      </c>
      <c r="AU263" s="275" t="s">
        <v>88</v>
      </c>
      <c r="AV263" s="13" t="s">
        <v>86</v>
      </c>
      <c r="AW263" s="13" t="s">
        <v>34</v>
      </c>
      <c r="AX263" s="13" t="s">
        <v>78</v>
      </c>
      <c r="AY263" s="275" t="s">
        <v>141</v>
      </c>
    </row>
    <row r="264" s="13" customFormat="1">
      <c r="A264" s="13"/>
      <c r="B264" s="265"/>
      <c r="C264" s="266"/>
      <c r="D264" s="267" t="s">
        <v>149</v>
      </c>
      <c r="E264" s="268" t="s">
        <v>1</v>
      </c>
      <c r="F264" s="269" t="s">
        <v>582</v>
      </c>
      <c r="G264" s="266"/>
      <c r="H264" s="268" t="s">
        <v>1</v>
      </c>
      <c r="I264" s="270"/>
      <c r="J264" s="266"/>
      <c r="K264" s="266"/>
      <c r="L264" s="271"/>
      <c r="M264" s="272"/>
      <c r="N264" s="273"/>
      <c r="O264" s="273"/>
      <c r="P264" s="273"/>
      <c r="Q264" s="273"/>
      <c r="R264" s="273"/>
      <c r="S264" s="273"/>
      <c r="T264" s="27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75" t="s">
        <v>149</v>
      </c>
      <c r="AU264" s="275" t="s">
        <v>88</v>
      </c>
      <c r="AV264" s="13" t="s">
        <v>86</v>
      </c>
      <c r="AW264" s="13" t="s">
        <v>34</v>
      </c>
      <c r="AX264" s="13" t="s">
        <v>78</v>
      </c>
      <c r="AY264" s="275" t="s">
        <v>141</v>
      </c>
    </row>
    <row r="265" s="13" customFormat="1">
      <c r="A265" s="13"/>
      <c r="B265" s="265"/>
      <c r="C265" s="266"/>
      <c r="D265" s="267" t="s">
        <v>149</v>
      </c>
      <c r="E265" s="268" t="s">
        <v>1</v>
      </c>
      <c r="F265" s="269" t="s">
        <v>583</v>
      </c>
      <c r="G265" s="266"/>
      <c r="H265" s="268" t="s">
        <v>1</v>
      </c>
      <c r="I265" s="270"/>
      <c r="J265" s="266"/>
      <c r="K265" s="266"/>
      <c r="L265" s="271"/>
      <c r="M265" s="272"/>
      <c r="N265" s="273"/>
      <c r="O265" s="273"/>
      <c r="P265" s="273"/>
      <c r="Q265" s="273"/>
      <c r="R265" s="273"/>
      <c r="S265" s="273"/>
      <c r="T265" s="27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75" t="s">
        <v>149</v>
      </c>
      <c r="AU265" s="275" t="s">
        <v>88</v>
      </c>
      <c r="AV265" s="13" t="s">
        <v>86</v>
      </c>
      <c r="AW265" s="13" t="s">
        <v>34</v>
      </c>
      <c r="AX265" s="13" t="s">
        <v>78</v>
      </c>
      <c r="AY265" s="275" t="s">
        <v>141</v>
      </c>
    </row>
    <row r="266" s="13" customFormat="1">
      <c r="A266" s="13"/>
      <c r="B266" s="265"/>
      <c r="C266" s="266"/>
      <c r="D266" s="267" t="s">
        <v>149</v>
      </c>
      <c r="E266" s="268" t="s">
        <v>1</v>
      </c>
      <c r="F266" s="269" t="s">
        <v>595</v>
      </c>
      <c r="G266" s="266"/>
      <c r="H266" s="268" t="s">
        <v>1</v>
      </c>
      <c r="I266" s="270"/>
      <c r="J266" s="266"/>
      <c r="K266" s="266"/>
      <c r="L266" s="271"/>
      <c r="M266" s="272"/>
      <c r="N266" s="273"/>
      <c r="O266" s="273"/>
      <c r="P266" s="273"/>
      <c r="Q266" s="273"/>
      <c r="R266" s="273"/>
      <c r="S266" s="273"/>
      <c r="T266" s="274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75" t="s">
        <v>149</v>
      </c>
      <c r="AU266" s="275" t="s">
        <v>88</v>
      </c>
      <c r="AV266" s="13" t="s">
        <v>86</v>
      </c>
      <c r="AW266" s="13" t="s">
        <v>34</v>
      </c>
      <c r="AX266" s="13" t="s">
        <v>78</v>
      </c>
      <c r="AY266" s="275" t="s">
        <v>141</v>
      </c>
    </row>
    <row r="267" s="13" customFormat="1">
      <c r="A267" s="13"/>
      <c r="B267" s="265"/>
      <c r="C267" s="266"/>
      <c r="D267" s="267" t="s">
        <v>149</v>
      </c>
      <c r="E267" s="268" t="s">
        <v>1</v>
      </c>
      <c r="F267" s="269" t="s">
        <v>596</v>
      </c>
      <c r="G267" s="266"/>
      <c r="H267" s="268" t="s">
        <v>1</v>
      </c>
      <c r="I267" s="270"/>
      <c r="J267" s="266"/>
      <c r="K267" s="266"/>
      <c r="L267" s="271"/>
      <c r="M267" s="272"/>
      <c r="N267" s="273"/>
      <c r="O267" s="273"/>
      <c r="P267" s="273"/>
      <c r="Q267" s="273"/>
      <c r="R267" s="273"/>
      <c r="S267" s="273"/>
      <c r="T267" s="27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75" t="s">
        <v>149</v>
      </c>
      <c r="AU267" s="275" t="s">
        <v>88</v>
      </c>
      <c r="AV267" s="13" t="s">
        <v>86</v>
      </c>
      <c r="AW267" s="13" t="s">
        <v>34</v>
      </c>
      <c r="AX267" s="13" t="s">
        <v>78</v>
      </c>
      <c r="AY267" s="275" t="s">
        <v>141</v>
      </c>
    </row>
    <row r="268" s="13" customFormat="1">
      <c r="A268" s="13"/>
      <c r="B268" s="265"/>
      <c r="C268" s="266"/>
      <c r="D268" s="267" t="s">
        <v>149</v>
      </c>
      <c r="E268" s="268" t="s">
        <v>1</v>
      </c>
      <c r="F268" s="269" t="s">
        <v>586</v>
      </c>
      <c r="G268" s="266"/>
      <c r="H268" s="268" t="s">
        <v>1</v>
      </c>
      <c r="I268" s="270"/>
      <c r="J268" s="266"/>
      <c r="K268" s="266"/>
      <c r="L268" s="271"/>
      <c r="M268" s="272"/>
      <c r="N268" s="273"/>
      <c r="O268" s="273"/>
      <c r="P268" s="273"/>
      <c r="Q268" s="273"/>
      <c r="R268" s="273"/>
      <c r="S268" s="273"/>
      <c r="T268" s="274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75" t="s">
        <v>149</v>
      </c>
      <c r="AU268" s="275" t="s">
        <v>88</v>
      </c>
      <c r="AV268" s="13" t="s">
        <v>86</v>
      </c>
      <c r="AW268" s="13" t="s">
        <v>34</v>
      </c>
      <c r="AX268" s="13" t="s">
        <v>78</v>
      </c>
      <c r="AY268" s="275" t="s">
        <v>141</v>
      </c>
    </row>
    <row r="269" s="13" customFormat="1">
      <c r="A269" s="13"/>
      <c r="B269" s="265"/>
      <c r="C269" s="266"/>
      <c r="D269" s="267" t="s">
        <v>149</v>
      </c>
      <c r="E269" s="268" t="s">
        <v>1</v>
      </c>
      <c r="F269" s="269" t="s">
        <v>597</v>
      </c>
      <c r="G269" s="266"/>
      <c r="H269" s="268" t="s">
        <v>1</v>
      </c>
      <c r="I269" s="270"/>
      <c r="J269" s="266"/>
      <c r="K269" s="266"/>
      <c r="L269" s="271"/>
      <c r="M269" s="272"/>
      <c r="N269" s="273"/>
      <c r="O269" s="273"/>
      <c r="P269" s="273"/>
      <c r="Q269" s="273"/>
      <c r="R269" s="273"/>
      <c r="S269" s="273"/>
      <c r="T269" s="274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75" t="s">
        <v>149</v>
      </c>
      <c r="AU269" s="275" t="s">
        <v>88</v>
      </c>
      <c r="AV269" s="13" t="s">
        <v>86</v>
      </c>
      <c r="AW269" s="13" t="s">
        <v>34</v>
      </c>
      <c r="AX269" s="13" t="s">
        <v>78</v>
      </c>
      <c r="AY269" s="275" t="s">
        <v>141</v>
      </c>
    </row>
    <row r="270" s="14" customFormat="1">
      <c r="A270" s="14"/>
      <c r="B270" s="276"/>
      <c r="C270" s="277"/>
      <c r="D270" s="267" t="s">
        <v>149</v>
      </c>
      <c r="E270" s="278" t="s">
        <v>1</v>
      </c>
      <c r="F270" s="279" t="s">
        <v>598</v>
      </c>
      <c r="G270" s="277"/>
      <c r="H270" s="280">
        <v>9.7959999999999994</v>
      </c>
      <c r="I270" s="281"/>
      <c r="J270" s="277"/>
      <c r="K270" s="277"/>
      <c r="L270" s="282"/>
      <c r="M270" s="283"/>
      <c r="N270" s="284"/>
      <c r="O270" s="284"/>
      <c r="P270" s="284"/>
      <c r="Q270" s="284"/>
      <c r="R270" s="284"/>
      <c r="S270" s="284"/>
      <c r="T270" s="285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86" t="s">
        <v>149</v>
      </c>
      <c r="AU270" s="286" t="s">
        <v>88</v>
      </c>
      <c r="AV270" s="14" t="s">
        <v>88</v>
      </c>
      <c r="AW270" s="14" t="s">
        <v>34</v>
      </c>
      <c r="AX270" s="14" t="s">
        <v>78</v>
      </c>
      <c r="AY270" s="286" t="s">
        <v>141</v>
      </c>
    </row>
    <row r="271" s="16" customFormat="1">
      <c r="A271" s="16"/>
      <c r="B271" s="310"/>
      <c r="C271" s="311"/>
      <c r="D271" s="267" t="s">
        <v>149</v>
      </c>
      <c r="E271" s="312" t="s">
        <v>1</v>
      </c>
      <c r="F271" s="313" t="s">
        <v>413</v>
      </c>
      <c r="G271" s="311"/>
      <c r="H271" s="314">
        <v>9.7959999999999994</v>
      </c>
      <c r="I271" s="315"/>
      <c r="J271" s="311"/>
      <c r="K271" s="311"/>
      <c r="L271" s="316"/>
      <c r="M271" s="317"/>
      <c r="N271" s="318"/>
      <c r="O271" s="318"/>
      <c r="P271" s="318"/>
      <c r="Q271" s="318"/>
      <c r="R271" s="318"/>
      <c r="S271" s="318"/>
      <c r="T271" s="319"/>
      <c r="U271" s="16"/>
      <c r="V271" s="16"/>
      <c r="W271" s="16"/>
      <c r="X271" s="16"/>
      <c r="Y271" s="16"/>
      <c r="Z271" s="16"/>
      <c r="AA271" s="16"/>
      <c r="AB271" s="16"/>
      <c r="AC271" s="16"/>
      <c r="AD271" s="16"/>
      <c r="AE271" s="16"/>
      <c r="AT271" s="320" t="s">
        <v>149</v>
      </c>
      <c r="AU271" s="320" t="s">
        <v>88</v>
      </c>
      <c r="AV271" s="16" t="s">
        <v>166</v>
      </c>
      <c r="AW271" s="16" t="s">
        <v>34</v>
      </c>
      <c r="AX271" s="16" t="s">
        <v>78</v>
      </c>
      <c r="AY271" s="320" t="s">
        <v>141</v>
      </c>
    </row>
    <row r="272" s="14" customFormat="1">
      <c r="A272" s="14"/>
      <c r="B272" s="276"/>
      <c r="C272" s="277"/>
      <c r="D272" s="267" t="s">
        <v>149</v>
      </c>
      <c r="E272" s="278" t="s">
        <v>1</v>
      </c>
      <c r="F272" s="279" t="s">
        <v>599</v>
      </c>
      <c r="G272" s="277"/>
      <c r="H272" s="280">
        <v>263.61500000000001</v>
      </c>
      <c r="I272" s="281"/>
      <c r="J272" s="277"/>
      <c r="K272" s="277"/>
      <c r="L272" s="282"/>
      <c r="M272" s="283"/>
      <c r="N272" s="284"/>
      <c r="O272" s="284"/>
      <c r="P272" s="284"/>
      <c r="Q272" s="284"/>
      <c r="R272" s="284"/>
      <c r="S272" s="284"/>
      <c r="T272" s="285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86" t="s">
        <v>149</v>
      </c>
      <c r="AU272" s="286" t="s">
        <v>88</v>
      </c>
      <c r="AV272" s="14" t="s">
        <v>88</v>
      </c>
      <c r="AW272" s="14" t="s">
        <v>34</v>
      </c>
      <c r="AX272" s="14" t="s">
        <v>86</v>
      </c>
      <c r="AY272" s="286" t="s">
        <v>141</v>
      </c>
    </row>
    <row r="273" s="2" customFormat="1" ht="24" customHeight="1">
      <c r="A273" s="39"/>
      <c r="B273" s="40"/>
      <c r="C273" s="251" t="s">
        <v>276</v>
      </c>
      <c r="D273" s="251" t="s">
        <v>143</v>
      </c>
      <c r="E273" s="252" t="s">
        <v>600</v>
      </c>
      <c r="F273" s="253" t="s">
        <v>601</v>
      </c>
      <c r="G273" s="254" t="s">
        <v>169</v>
      </c>
      <c r="H273" s="255">
        <v>16.088000000000001</v>
      </c>
      <c r="I273" s="256"/>
      <c r="J273" s="257">
        <f>ROUND(I273*H273,2)</f>
        <v>0</v>
      </c>
      <c r="K273" s="258"/>
      <c r="L273" s="45"/>
      <c r="M273" s="259" t="s">
        <v>1</v>
      </c>
      <c r="N273" s="260" t="s">
        <v>43</v>
      </c>
      <c r="O273" s="92"/>
      <c r="P273" s="261">
        <f>O273*H273</f>
        <v>0</v>
      </c>
      <c r="Q273" s="261">
        <v>0</v>
      </c>
      <c r="R273" s="261">
        <f>Q273*H273</f>
        <v>0</v>
      </c>
      <c r="S273" s="261">
        <v>0.045999999999999999</v>
      </c>
      <c r="T273" s="262">
        <f>S273*H273</f>
        <v>0.74004800000000004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63" t="s">
        <v>147</v>
      </c>
      <c r="AT273" s="263" t="s">
        <v>143</v>
      </c>
      <c r="AU273" s="263" t="s">
        <v>88</v>
      </c>
      <c r="AY273" s="18" t="s">
        <v>141</v>
      </c>
      <c r="BE273" s="264">
        <f>IF(N273="základní",J273,0)</f>
        <v>0</v>
      </c>
      <c r="BF273" s="264">
        <f>IF(N273="snížená",J273,0)</f>
        <v>0</v>
      </c>
      <c r="BG273" s="264">
        <f>IF(N273="zákl. přenesená",J273,0)</f>
        <v>0</v>
      </c>
      <c r="BH273" s="264">
        <f>IF(N273="sníž. přenesená",J273,0)</f>
        <v>0</v>
      </c>
      <c r="BI273" s="264">
        <f>IF(N273="nulová",J273,0)</f>
        <v>0</v>
      </c>
      <c r="BJ273" s="18" t="s">
        <v>86</v>
      </c>
      <c r="BK273" s="264">
        <f>ROUND(I273*H273,2)</f>
        <v>0</v>
      </c>
      <c r="BL273" s="18" t="s">
        <v>147</v>
      </c>
      <c r="BM273" s="263" t="s">
        <v>602</v>
      </c>
    </row>
    <row r="274" s="13" customFormat="1">
      <c r="A274" s="13"/>
      <c r="B274" s="265"/>
      <c r="C274" s="266"/>
      <c r="D274" s="267" t="s">
        <v>149</v>
      </c>
      <c r="E274" s="268" t="s">
        <v>1</v>
      </c>
      <c r="F274" s="269" t="s">
        <v>603</v>
      </c>
      <c r="G274" s="266"/>
      <c r="H274" s="268" t="s">
        <v>1</v>
      </c>
      <c r="I274" s="270"/>
      <c r="J274" s="266"/>
      <c r="K274" s="266"/>
      <c r="L274" s="271"/>
      <c r="M274" s="272"/>
      <c r="N274" s="273"/>
      <c r="O274" s="273"/>
      <c r="P274" s="273"/>
      <c r="Q274" s="273"/>
      <c r="R274" s="273"/>
      <c r="S274" s="273"/>
      <c r="T274" s="274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75" t="s">
        <v>149</v>
      </c>
      <c r="AU274" s="275" t="s">
        <v>88</v>
      </c>
      <c r="AV274" s="13" t="s">
        <v>86</v>
      </c>
      <c r="AW274" s="13" t="s">
        <v>34</v>
      </c>
      <c r="AX274" s="13" t="s">
        <v>78</v>
      </c>
      <c r="AY274" s="275" t="s">
        <v>141</v>
      </c>
    </row>
    <row r="275" s="14" customFormat="1">
      <c r="A275" s="14"/>
      <c r="B275" s="276"/>
      <c r="C275" s="277"/>
      <c r="D275" s="267" t="s">
        <v>149</v>
      </c>
      <c r="E275" s="278" t="s">
        <v>1</v>
      </c>
      <c r="F275" s="279" t="s">
        <v>604</v>
      </c>
      <c r="G275" s="277"/>
      <c r="H275" s="280">
        <v>16.088000000000001</v>
      </c>
      <c r="I275" s="281"/>
      <c r="J275" s="277"/>
      <c r="K275" s="277"/>
      <c r="L275" s="282"/>
      <c r="M275" s="283"/>
      <c r="N275" s="284"/>
      <c r="O275" s="284"/>
      <c r="P275" s="284"/>
      <c r="Q275" s="284"/>
      <c r="R275" s="284"/>
      <c r="S275" s="284"/>
      <c r="T275" s="285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86" t="s">
        <v>149</v>
      </c>
      <c r="AU275" s="286" t="s">
        <v>88</v>
      </c>
      <c r="AV275" s="14" t="s">
        <v>88</v>
      </c>
      <c r="AW275" s="14" t="s">
        <v>34</v>
      </c>
      <c r="AX275" s="14" t="s">
        <v>86</v>
      </c>
      <c r="AY275" s="286" t="s">
        <v>141</v>
      </c>
    </row>
    <row r="276" s="2" customFormat="1" ht="24" customHeight="1">
      <c r="A276" s="39"/>
      <c r="B276" s="40"/>
      <c r="C276" s="251" t="s">
        <v>284</v>
      </c>
      <c r="D276" s="251" t="s">
        <v>143</v>
      </c>
      <c r="E276" s="252" t="s">
        <v>605</v>
      </c>
      <c r="F276" s="253" t="s">
        <v>606</v>
      </c>
      <c r="G276" s="254" t="s">
        <v>169</v>
      </c>
      <c r="H276" s="255">
        <v>1.1619999999999999</v>
      </c>
      <c r="I276" s="256"/>
      <c r="J276" s="257">
        <f>ROUND(I276*H276,2)</f>
        <v>0</v>
      </c>
      <c r="K276" s="258"/>
      <c r="L276" s="45"/>
      <c r="M276" s="259" t="s">
        <v>1</v>
      </c>
      <c r="N276" s="260" t="s">
        <v>43</v>
      </c>
      <c r="O276" s="92"/>
      <c r="P276" s="261">
        <f>O276*H276</f>
        <v>0</v>
      </c>
      <c r="Q276" s="261">
        <v>0</v>
      </c>
      <c r="R276" s="261">
        <f>Q276*H276</f>
        <v>0</v>
      </c>
      <c r="S276" s="261">
        <v>0.068000000000000005</v>
      </c>
      <c r="T276" s="262">
        <f>S276*H276</f>
        <v>0.079016000000000003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63" t="s">
        <v>147</v>
      </c>
      <c r="AT276" s="263" t="s">
        <v>143</v>
      </c>
      <c r="AU276" s="263" t="s">
        <v>88</v>
      </c>
      <c r="AY276" s="18" t="s">
        <v>141</v>
      </c>
      <c r="BE276" s="264">
        <f>IF(N276="základní",J276,0)</f>
        <v>0</v>
      </c>
      <c r="BF276" s="264">
        <f>IF(N276="snížená",J276,0)</f>
        <v>0</v>
      </c>
      <c r="BG276" s="264">
        <f>IF(N276="zákl. přenesená",J276,0)</f>
        <v>0</v>
      </c>
      <c r="BH276" s="264">
        <f>IF(N276="sníž. přenesená",J276,0)</f>
        <v>0</v>
      </c>
      <c r="BI276" s="264">
        <f>IF(N276="nulová",J276,0)</f>
        <v>0</v>
      </c>
      <c r="BJ276" s="18" t="s">
        <v>86</v>
      </c>
      <c r="BK276" s="264">
        <f>ROUND(I276*H276,2)</f>
        <v>0</v>
      </c>
      <c r="BL276" s="18" t="s">
        <v>147</v>
      </c>
      <c r="BM276" s="263" t="s">
        <v>607</v>
      </c>
    </row>
    <row r="277" s="13" customFormat="1">
      <c r="A277" s="13"/>
      <c r="B277" s="265"/>
      <c r="C277" s="266"/>
      <c r="D277" s="267" t="s">
        <v>149</v>
      </c>
      <c r="E277" s="268" t="s">
        <v>1</v>
      </c>
      <c r="F277" s="269" t="s">
        <v>608</v>
      </c>
      <c r="G277" s="266"/>
      <c r="H277" s="268" t="s">
        <v>1</v>
      </c>
      <c r="I277" s="270"/>
      <c r="J277" s="266"/>
      <c r="K277" s="266"/>
      <c r="L277" s="271"/>
      <c r="M277" s="272"/>
      <c r="N277" s="273"/>
      <c r="O277" s="273"/>
      <c r="P277" s="273"/>
      <c r="Q277" s="273"/>
      <c r="R277" s="273"/>
      <c r="S277" s="273"/>
      <c r="T277" s="274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75" t="s">
        <v>149</v>
      </c>
      <c r="AU277" s="275" t="s">
        <v>88</v>
      </c>
      <c r="AV277" s="13" t="s">
        <v>86</v>
      </c>
      <c r="AW277" s="13" t="s">
        <v>34</v>
      </c>
      <c r="AX277" s="13" t="s">
        <v>78</v>
      </c>
      <c r="AY277" s="275" t="s">
        <v>141</v>
      </c>
    </row>
    <row r="278" s="14" customFormat="1">
      <c r="A278" s="14"/>
      <c r="B278" s="276"/>
      <c r="C278" s="277"/>
      <c r="D278" s="267" t="s">
        <v>149</v>
      </c>
      <c r="E278" s="278" t="s">
        <v>1</v>
      </c>
      <c r="F278" s="279" t="s">
        <v>609</v>
      </c>
      <c r="G278" s="277"/>
      <c r="H278" s="280">
        <v>1.1619999999999999</v>
      </c>
      <c r="I278" s="281"/>
      <c r="J278" s="277"/>
      <c r="K278" s="277"/>
      <c r="L278" s="282"/>
      <c r="M278" s="283"/>
      <c r="N278" s="284"/>
      <c r="O278" s="284"/>
      <c r="P278" s="284"/>
      <c r="Q278" s="284"/>
      <c r="R278" s="284"/>
      <c r="S278" s="284"/>
      <c r="T278" s="285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86" t="s">
        <v>149</v>
      </c>
      <c r="AU278" s="286" t="s">
        <v>88</v>
      </c>
      <c r="AV278" s="14" t="s">
        <v>88</v>
      </c>
      <c r="AW278" s="14" t="s">
        <v>34</v>
      </c>
      <c r="AX278" s="14" t="s">
        <v>86</v>
      </c>
      <c r="AY278" s="286" t="s">
        <v>141</v>
      </c>
    </row>
    <row r="279" s="2" customFormat="1" ht="16.5" customHeight="1">
      <c r="A279" s="39"/>
      <c r="B279" s="40"/>
      <c r="C279" s="251" t="s">
        <v>292</v>
      </c>
      <c r="D279" s="251" t="s">
        <v>143</v>
      </c>
      <c r="E279" s="252" t="s">
        <v>610</v>
      </c>
      <c r="F279" s="253" t="s">
        <v>611</v>
      </c>
      <c r="G279" s="254" t="s">
        <v>169</v>
      </c>
      <c r="H279" s="255">
        <v>223.619</v>
      </c>
      <c r="I279" s="256"/>
      <c r="J279" s="257">
        <f>ROUND(I279*H279,2)</f>
        <v>0</v>
      </c>
      <c r="K279" s="258"/>
      <c r="L279" s="45"/>
      <c r="M279" s="259" t="s">
        <v>1</v>
      </c>
      <c r="N279" s="260" t="s">
        <v>43</v>
      </c>
      <c r="O279" s="92"/>
      <c r="P279" s="261">
        <f>O279*H279</f>
        <v>0</v>
      </c>
      <c r="Q279" s="261">
        <v>0</v>
      </c>
      <c r="R279" s="261">
        <f>Q279*H279</f>
        <v>0</v>
      </c>
      <c r="S279" s="261">
        <v>0.066000000000000003</v>
      </c>
      <c r="T279" s="262">
        <f>S279*H279</f>
        <v>14.758854000000001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63" t="s">
        <v>147</v>
      </c>
      <c r="AT279" s="263" t="s">
        <v>143</v>
      </c>
      <c r="AU279" s="263" t="s">
        <v>88</v>
      </c>
      <c r="AY279" s="18" t="s">
        <v>141</v>
      </c>
      <c r="BE279" s="264">
        <f>IF(N279="základní",J279,0)</f>
        <v>0</v>
      </c>
      <c r="BF279" s="264">
        <f>IF(N279="snížená",J279,0)</f>
        <v>0</v>
      </c>
      <c r="BG279" s="264">
        <f>IF(N279="zákl. přenesená",J279,0)</f>
        <v>0</v>
      </c>
      <c r="BH279" s="264">
        <f>IF(N279="sníž. přenesená",J279,0)</f>
        <v>0</v>
      </c>
      <c r="BI279" s="264">
        <f>IF(N279="nulová",J279,0)</f>
        <v>0</v>
      </c>
      <c r="BJ279" s="18" t="s">
        <v>86</v>
      </c>
      <c r="BK279" s="264">
        <f>ROUND(I279*H279,2)</f>
        <v>0</v>
      </c>
      <c r="BL279" s="18" t="s">
        <v>147</v>
      </c>
      <c r="BM279" s="263" t="s">
        <v>612</v>
      </c>
    </row>
    <row r="280" s="13" customFormat="1">
      <c r="A280" s="13"/>
      <c r="B280" s="265"/>
      <c r="C280" s="266"/>
      <c r="D280" s="267" t="s">
        <v>149</v>
      </c>
      <c r="E280" s="268" t="s">
        <v>1</v>
      </c>
      <c r="F280" s="269" t="s">
        <v>613</v>
      </c>
      <c r="G280" s="266"/>
      <c r="H280" s="268" t="s">
        <v>1</v>
      </c>
      <c r="I280" s="270"/>
      <c r="J280" s="266"/>
      <c r="K280" s="266"/>
      <c r="L280" s="271"/>
      <c r="M280" s="272"/>
      <c r="N280" s="273"/>
      <c r="O280" s="273"/>
      <c r="P280" s="273"/>
      <c r="Q280" s="273"/>
      <c r="R280" s="273"/>
      <c r="S280" s="273"/>
      <c r="T280" s="274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75" t="s">
        <v>149</v>
      </c>
      <c r="AU280" s="275" t="s">
        <v>88</v>
      </c>
      <c r="AV280" s="13" t="s">
        <v>86</v>
      </c>
      <c r="AW280" s="13" t="s">
        <v>34</v>
      </c>
      <c r="AX280" s="13" t="s">
        <v>78</v>
      </c>
      <c r="AY280" s="275" t="s">
        <v>141</v>
      </c>
    </row>
    <row r="281" s="14" customFormat="1">
      <c r="A281" s="14"/>
      <c r="B281" s="276"/>
      <c r="C281" s="277"/>
      <c r="D281" s="267" t="s">
        <v>149</v>
      </c>
      <c r="E281" s="278" t="s">
        <v>1</v>
      </c>
      <c r="F281" s="279" t="s">
        <v>614</v>
      </c>
      <c r="G281" s="277"/>
      <c r="H281" s="280">
        <v>86.575999999999993</v>
      </c>
      <c r="I281" s="281"/>
      <c r="J281" s="277"/>
      <c r="K281" s="277"/>
      <c r="L281" s="282"/>
      <c r="M281" s="283"/>
      <c r="N281" s="284"/>
      <c r="O281" s="284"/>
      <c r="P281" s="284"/>
      <c r="Q281" s="284"/>
      <c r="R281" s="284"/>
      <c r="S281" s="284"/>
      <c r="T281" s="285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86" t="s">
        <v>149</v>
      </c>
      <c r="AU281" s="286" t="s">
        <v>88</v>
      </c>
      <c r="AV281" s="14" t="s">
        <v>88</v>
      </c>
      <c r="AW281" s="14" t="s">
        <v>34</v>
      </c>
      <c r="AX281" s="14" t="s">
        <v>78</v>
      </c>
      <c r="AY281" s="286" t="s">
        <v>141</v>
      </c>
    </row>
    <row r="282" s="14" customFormat="1">
      <c r="A282" s="14"/>
      <c r="B282" s="276"/>
      <c r="C282" s="277"/>
      <c r="D282" s="267" t="s">
        <v>149</v>
      </c>
      <c r="E282" s="278" t="s">
        <v>1</v>
      </c>
      <c r="F282" s="279" t="s">
        <v>615</v>
      </c>
      <c r="G282" s="277"/>
      <c r="H282" s="280">
        <v>137.04300000000001</v>
      </c>
      <c r="I282" s="281"/>
      <c r="J282" s="277"/>
      <c r="K282" s="277"/>
      <c r="L282" s="282"/>
      <c r="M282" s="283"/>
      <c r="N282" s="284"/>
      <c r="O282" s="284"/>
      <c r="P282" s="284"/>
      <c r="Q282" s="284"/>
      <c r="R282" s="284"/>
      <c r="S282" s="284"/>
      <c r="T282" s="285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86" t="s">
        <v>149</v>
      </c>
      <c r="AU282" s="286" t="s">
        <v>88</v>
      </c>
      <c r="AV282" s="14" t="s">
        <v>88</v>
      </c>
      <c r="AW282" s="14" t="s">
        <v>34</v>
      </c>
      <c r="AX282" s="14" t="s">
        <v>78</v>
      </c>
      <c r="AY282" s="286" t="s">
        <v>141</v>
      </c>
    </row>
    <row r="283" s="15" customFormat="1">
      <c r="A283" s="15"/>
      <c r="B283" s="287"/>
      <c r="C283" s="288"/>
      <c r="D283" s="267" t="s">
        <v>149</v>
      </c>
      <c r="E283" s="289" t="s">
        <v>1</v>
      </c>
      <c r="F283" s="290" t="s">
        <v>157</v>
      </c>
      <c r="G283" s="288"/>
      <c r="H283" s="291">
        <v>223.619</v>
      </c>
      <c r="I283" s="292"/>
      <c r="J283" s="288"/>
      <c r="K283" s="288"/>
      <c r="L283" s="293"/>
      <c r="M283" s="294"/>
      <c r="N283" s="295"/>
      <c r="O283" s="295"/>
      <c r="P283" s="295"/>
      <c r="Q283" s="295"/>
      <c r="R283" s="295"/>
      <c r="S283" s="295"/>
      <c r="T283" s="296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97" t="s">
        <v>149</v>
      </c>
      <c r="AU283" s="297" t="s">
        <v>88</v>
      </c>
      <c r="AV283" s="15" t="s">
        <v>147</v>
      </c>
      <c r="AW283" s="15" t="s">
        <v>34</v>
      </c>
      <c r="AX283" s="15" t="s">
        <v>86</v>
      </c>
      <c r="AY283" s="297" t="s">
        <v>141</v>
      </c>
    </row>
    <row r="284" s="2" customFormat="1" ht="24" customHeight="1">
      <c r="A284" s="39"/>
      <c r="B284" s="40"/>
      <c r="C284" s="251" t="s">
        <v>298</v>
      </c>
      <c r="D284" s="251" t="s">
        <v>143</v>
      </c>
      <c r="E284" s="252" t="s">
        <v>616</v>
      </c>
      <c r="F284" s="253" t="s">
        <v>617</v>
      </c>
      <c r="G284" s="254" t="s">
        <v>169</v>
      </c>
      <c r="H284" s="255">
        <v>190.953</v>
      </c>
      <c r="I284" s="256"/>
      <c r="J284" s="257">
        <f>ROUND(I284*H284,2)</f>
        <v>0</v>
      </c>
      <c r="K284" s="258"/>
      <c r="L284" s="45"/>
      <c r="M284" s="259" t="s">
        <v>1</v>
      </c>
      <c r="N284" s="260" t="s">
        <v>43</v>
      </c>
      <c r="O284" s="92"/>
      <c r="P284" s="261">
        <f>O284*H284</f>
        <v>0</v>
      </c>
      <c r="Q284" s="261">
        <v>0</v>
      </c>
      <c r="R284" s="261">
        <f>Q284*H284</f>
        <v>0</v>
      </c>
      <c r="S284" s="261">
        <v>0.066000000000000003</v>
      </c>
      <c r="T284" s="262">
        <f>S284*H284</f>
        <v>12.602898000000002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63" t="s">
        <v>147</v>
      </c>
      <c r="AT284" s="263" t="s">
        <v>143</v>
      </c>
      <c r="AU284" s="263" t="s">
        <v>88</v>
      </c>
      <c r="AY284" s="18" t="s">
        <v>141</v>
      </c>
      <c r="BE284" s="264">
        <f>IF(N284="základní",J284,0)</f>
        <v>0</v>
      </c>
      <c r="BF284" s="264">
        <f>IF(N284="snížená",J284,0)</f>
        <v>0</v>
      </c>
      <c r="BG284" s="264">
        <f>IF(N284="zákl. přenesená",J284,0)</f>
        <v>0</v>
      </c>
      <c r="BH284" s="264">
        <f>IF(N284="sníž. přenesená",J284,0)</f>
        <v>0</v>
      </c>
      <c r="BI284" s="264">
        <f>IF(N284="nulová",J284,0)</f>
        <v>0</v>
      </c>
      <c r="BJ284" s="18" t="s">
        <v>86</v>
      </c>
      <c r="BK284" s="264">
        <f>ROUND(I284*H284,2)</f>
        <v>0</v>
      </c>
      <c r="BL284" s="18" t="s">
        <v>147</v>
      </c>
      <c r="BM284" s="263" t="s">
        <v>618</v>
      </c>
    </row>
    <row r="285" s="13" customFormat="1">
      <c r="A285" s="13"/>
      <c r="B285" s="265"/>
      <c r="C285" s="266"/>
      <c r="D285" s="267" t="s">
        <v>149</v>
      </c>
      <c r="E285" s="268" t="s">
        <v>1</v>
      </c>
      <c r="F285" s="269" t="s">
        <v>619</v>
      </c>
      <c r="G285" s="266"/>
      <c r="H285" s="268" t="s">
        <v>1</v>
      </c>
      <c r="I285" s="270"/>
      <c r="J285" s="266"/>
      <c r="K285" s="266"/>
      <c r="L285" s="271"/>
      <c r="M285" s="272"/>
      <c r="N285" s="273"/>
      <c r="O285" s="273"/>
      <c r="P285" s="273"/>
      <c r="Q285" s="273"/>
      <c r="R285" s="273"/>
      <c r="S285" s="273"/>
      <c r="T285" s="274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75" t="s">
        <v>149</v>
      </c>
      <c r="AU285" s="275" t="s">
        <v>88</v>
      </c>
      <c r="AV285" s="13" t="s">
        <v>86</v>
      </c>
      <c r="AW285" s="13" t="s">
        <v>34</v>
      </c>
      <c r="AX285" s="13" t="s">
        <v>78</v>
      </c>
      <c r="AY285" s="275" t="s">
        <v>141</v>
      </c>
    </row>
    <row r="286" s="14" customFormat="1">
      <c r="A286" s="14"/>
      <c r="B286" s="276"/>
      <c r="C286" s="277"/>
      <c r="D286" s="267" t="s">
        <v>149</v>
      </c>
      <c r="E286" s="278" t="s">
        <v>1</v>
      </c>
      <c r="F286" s="279" t="s">
        <v>519</v>
      </c>
      <c r="G286" s="277"/>
      <c r="H286" s="280">
        <v>152.357</v>
      </c>
      <c r="I286" s="281"/>
      <c r="J286" s="277"/>
      <c r="K286" s="277"/>
      <c r="L286" s="282"/>
      <c r="M286" s="283"/>
      <c r="N286" s="284"/>
      <c r="O286" s="284"/>
      <c r="P286" s="284"/>
      <c r="Q286" s="284"/>
      <c r="R286" s="284"/>
      <c r="S286" s="284"/>
      <c r="T286" s="285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86" t="s">
        <v>149</v>
      </c>
      <c r="AU286" s="286" t="s">
        <v>88</v>
      </c>
      <c r="AV286" s="14" t="s">
        <v>88</v>
      </c>
      <c r="AW286" s="14" t="s">
        <v>34</v>
      </c>
      <c r="AX286" s="14" t="s">
        <v>78</v>
      </c>
      <c r="AY286" s="286" t="s">
        <v>141</v>
      </c>
    </row>
    <row r="287" s="14" customFormat="1">
      <c r="A287" s="14"/>
      <c r="B287" s="276"/>
      <c r="C287" s="277"/>
      <c r="D287" s="267" t="s">
        <v>149</v>
      </c>
      <c r="E287" s="278" t="s">
        <v>1</v>
      </c>
      <c r="F287" s="279" t="s">
        <v>620</v>
      </c>
      <c r="G287" s="277"/>
      <c r="H287" s="280">
        <v>38.595999999999997</v>
      </c>
      <c r="I287" s="281"/>
      <c r="J287" s="277"/>
      <c r="K287" s="277"/>
      <c r="L287" s="282"/>
      <c r="M287" s="283"/>
      <c r="N287" s="284"/>
      <c r="O287" s="284"/>
      <c r="P287" s="284"/>
      <c r="Q287" s="284"/>
      <c r="R287" s="284"/>
      <c r="S287" s="284"/>
      <c r="T287" s="285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86" t="s">
        <v>149</v>
      </c>
      <c r="AU287" s="286" t="s">
        <v>88</v>
      </c>
      <c r="AV287" s="14" t="s">
        <v>88</v>
      </c>
      <c r="AW287" s="14" t="s">
        <v>34</v>
      </c>
      <c r="AX287" s="14" t="s">
        <v>78</v>
      </c>
      <c r="AY287" s="286" t="s">
        <v>141</v>
      </c>
    </row>
    <row r="288" s="15" customFormat="1">
      <c r="A288" s="15"/>
      <c r="B288" s="287"/>
      <c r="C288" s="288"/>
      <c r="D288" s="267" t="s">
        <v>149</v>
      </c>
      <c r="E288" s="289" t="s">
        <v>1</v>
      </c>
      <c r="F288" s="290" t="s">
        <v>157</v>
      </c>
      <c r="G288" s="288"/>
      <c r="H288" s="291">
        <v>190.953</v>
      </c>
      <c r="I288" s="292"/>
      <c r="J288" s="288"/>
      <c r="K288" s="288"/>
      <c r="L288" s="293"/>
      <c r="M288" s="294"/>
      <c r="N288" s="295"/>
      <c r="O288" s="295"/>
      <c r="P288" s="295"/>
      <c r="Q288" s="295"/>
      <c r="R288" s="295"/>
      <c r="S288" s="295"/>
      <c r="T288" s="296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97" t="s">
        <v>149</v>
      </c>
      <c r="AU288" s="297" t="s">
        <v>88</v>
      </c>
      <c r="AV288" s="15" t="s">
        <v>147</v>
      </c>
      <c r="AW288" s="15" t="s">
        <v>34</v>
      </c>
      <c r="AX288" s="15" t="s">
        <v>86</v>
      </c>
      <c r="AY288" s="297" t="s">
        <v>141</v>
      </c>
    </row>
    <row r="289" s="2" customFormat="1" ht="24" customHeight="1">
      <c r="A289" s="39"/>
      <c r="B289" s="40"/>
      <c r="C289" s="251" t="s">
        <v>304</v>
      </c>
      <c r="D289" s="251" t="s">
        <v>143</v>
      </c>
      <c r="E289" s="252" t="s">
        <v>621</v>
      </c>
      <c r="F289" s="253" t="s">
        <v>622</v>
      </c>
      <c r="G289" s="254" t="s">
        <v>169</v>
      </c>
      <c r="H289" s="255">
        <v>72.140000000000001</v>
      </c>
      <c r="I289" s="256"/>
      <c r="J289" s="257">
        <f>ROUND(I289*H289,2)</f>
        <v>0</v>
      </c>
      <c r="K289" s="258"/>
      <c r="L289" s="45"/>
      <c r="M289" s="259" t="s">
        <v>1</v>
      </c>
      <c r="N289" s="260" t="s">
        <v>43</v>
      </c>
      <c r="O289" s="92"/>
      <c r="P289" s="261">
        <f>O289*H289</f>
        <v>0</v>
      </c>
      <c r="Q289" s="261">
        <v>0</v>
      </c>
      <c r="R289" s="261">
        <f>Q289*H289</f>
        <v>0</v>
      </c>
      <c r="S289" s="261">
        <v>0.021999999999999999</v>
      </c>
      <c r="T289" s="262">
        <f>S289*H289</f>
        <v>1.5870799999999998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63" t="s">
        <v>147</v>
      </c>
      <c r="AT289" s="263" t="s">
        <v>143</v>
      </c>
      <c r="AU289" s="263" t="s">
        <v>88</v>
      </c>
      <c r="AY289" s="18" t="s">
        <v>141</v>
      </c>
      <c r="BE289" s="264">
        <f>IF(N289="základní",J289,0)</f>
        <v>0</v>
      </c>
      <c r="BF289" s="264">
        <f>IF(N289="snížená",J289,0)</f>
        <v>0</v>
      </c>
      <c r="BG289" s="264">
        <f>IF(N289="zákl. přenesená",J289,0)</f>
        <v>0</v>
      </c>
      <c r="BH289" s="264">
        <f>IF(N289="sníž. přenesená",J289,0)</f>
        <v>0</v>
      </c>
      <c r="BI289" s="264">
        <f>IF(N289="nulová",J289,0)</f>
        <v>0</v>
      </c>
      <c r="BJ289" s="18" t="s">
        <v>86</v>
      </c>
      <c r="BK289" s="264">
        <f>ROUND(I289*H289,2)</f>
        <v>0</v>
      </c>
      <c r="BL289" s="18" t="s">
        <v>147</v>
      </c>
      <c r="BM289" s="263" t="s">
        <v>623</v>
      </c>
    </row>
    <row r="290" s="13" customFormat="1">
      <c r="A290" s="13"/>
      <c r="B290" s="265"/>
      <c r="C290" s="266"/>
      <c r="D290" s="267" t="s">
        <v>149</v>
      </c>
      <c r="E290" s="268" t="s">
        <v>1</v>
      </c>
      <c r="F290" s="269" t="s">
        <v>624</v>
      </c>
      <c r="G290" s="266"/>
      <c r="H290" s="268" t="s">
        <v>1</v>
      </c>
      <c r="I290" s="270"/>
      <c r="J290" s="266"/>
      <c r="K290" s="266"/>
      <c r="L290" s="271"/>
      <c r="M290" s="272"/>
      <c r="N290" s="273"/>
      <c r="O290" s="273"/>
      <c r="P290" s="273"/>
      <c r="Q290" s="273"/>
      <c r="R290" s="273"/>
      <c r="S290" s="273"/>
      <c r="T290" s="27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75" t="s">
        <v>149</v>
      </c>
      <c r="AU290" s="275" t="s">
        <v>88</v>
      </c>
      <c r="AV290" s="13" t="s">
        <v>86</v>
      </c>
      <c r="AW290" s="13" t="s">
        <v>34</v>
      </c>
      <c r="AX290" s="13" t="s">
        <v>78</v>
      </c>
      <c r="AY290" s="275" t="s">
        <v>141</v>
      </c>
    </row>
    <row r="291" s="14" customFormat="1">
      <c r="A291" s="14"/>
      <c r="B291" s="276"/>
      <c r="C291" s="277"/>
      <c r="D291" s="267" t="s">
        <v>149</v>
      </c>
      <c r="E291" s="278" t="s">
        <v>1</v>
      </c>
      <c r="F291" s="279" t="s">
        <v>625</v>
      </c>
      <c r="G291" s="277"/>
      <c r="H291" s="280">
        <v>72.140000000000001</v>
      </c>
      <c r="I291" s="281"/>
      <c r="J291" s="277"/>
      <c r="K291" s="277"/>
      <c r="L291" s="282"/>
      <c r="M291" s="283"/>
      <c r="N291" s="284"/>
      <c r="O291" s="284"/>
      <c r="P291" s="284"/>
      <c r="Q291" s="284"/>
      <c r="R291" s="284"/>
      <c r="S291" s="284"/>
      <c r="T291" s="285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86" t="s">
        <v>149</v>
      </c>
      <c r="AU291" s="286" t="s">
        <v>88</v>
      </c>
      <c r="AV291" s="14" t="s">
        <v>88</v>
      </c>
      <c r="AW291" s="14" t="s">
        <v>34</v>
      </c>
      <c r="AX291" s="14" t="s">
        <v>78</v>
      </c>
      <c r="AY291" s="286" t="s">
        <v>141</v>
      </c>
    </row>
    <row r="292" s="15" customFormat="1">
      <c r="A292" s="15"/>
      <c r="B292" s="287"/>
      <c r="C292" s="288"/>
      <c r="D292" s="267" t="s">
        <v>149</v>
      </c>
      <c r="E292" s="289" t="s">
        <v>1</v>
      </c>
      <c r="F292" s="290" t="s">
        <v>157</v>
      </c>
      <c r="G292" s="288"/>
      <c r="H292" s="291">
        <v>72.140000000000001</v>
      </c>
      <c r="I292" s="292"/>
      <c r="J292" s="288"/>
      <c r="K292" s="288"/>
      <c r="L292" s="293"/>
      <c r="M292" s="294"/>
      <c r="N292" s="295"/>
      <c r="O292" s="295"/>
      <c r="P292" s="295"/>
      <c r="Q292" s="295"/>
      <c r="R292" s="295"/>
      <c r="S292" s="295"/>
      <c r="T292" s="296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97" t="s">
        <v>149</v>
      </c>
      <c r="AU292" s="297" t="s">
        <v>88</v>
      </c>
      <c r="AV292" s="15" t="s">
        <v>147</v>
      </c>
      <c r="AW292" s="15" t="s">
        <v>34</v>
      </c>
      <c r="AX292" s="15" t="s">
        <v>86</v>
      </c>
      <c r="AY292" s="297" t="s">
        <v>141</v>
      </c>
    </row>
    <row r="293" s="2" customFormat="1" ht="24" customHeight="1">
      <c r="A293" s="39"/>
      <c r="B293" s="40"/>
      <c r="C293" s="251" t="s">
        <v>312</v>
      </c>
      <c r="D293" s="251" t="s">
        <v>143</v>
      </c>
      <c r="E293" s="252" t="s">
        <v>626</v>
      </c>
      <c r="F293" s="253" t="s">
        <v>627</v>
      </c>
      <c r="G293" s="254" t="s">
        <v>169</v>
      </c>
      <c r="H293" s="255">
        <v>146.01400000000001</v>
      </c>
      <c r="I293" s="256"/>
      <c r="J293" s="257">
        <f>ROUND(I293*H293,2)</f>
        <v>0</v>
      </c>
      <c r="K293" s="258"/>
      <c r="L293" s="45"/>
      <c r="M293" s="259" t="s">
        <v>1</v>
      </c>
      <c r="N293" s="260" t="s">
        <v>43</v>
      </c>
      <c r="O293" s="92"/>
      <c r="P293" s="261">
        <f>O293*H293</f>
        <v>0</v>
      </c>
      <c r="Q293" s="261">
        <v>0</v>
      </c>
      <c r="R293" s="261">
        <f>Q293*H293</f>
        <v>0</v>
      </c>
      <c r="S293" s="261">
        <v>0</v>
      </c>
      <c r="T293" s="262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63" t="s">
        <v>147</v>
      </c>
      <c r="AT293" s="263" t="s">
        <v>143</v>
      </c>
      <c r="AU293" s="263" t="s">
        <v>88</v>
      </c>
      <c r="AY293" s="18" t="s">
        <v>141</v>
      </c>
      <c r="BE293" s="264">
        <f>IF(N293="základní",J293,0)</f>
        <v>0</v>
      </c>
      <c r="BF293" s="264">
        <f>IF(N293="snížená",J293,0)</f>
        <v>0</v>
      </c>
      <c r="BG293" s="264">
        <f>IF(N293="zákl. přenesená",J293,0)</f>
        <v>0</v>
      </c>
      <c r="BH293" s="264">
        <f>IF(N293="sníž. přenesená",J293,0)</f>
        <v>0</v>
      </c>
      <c r="BI293" s="264">
        <f>IF(N293="nulová",J293,0)</f>
        <v>0</v>
      </c>
      <c r="BJ293" s="18" t="s">
        <v>86</v>
      </c>
      <c r="BK293" s="264">
        <f>ROUND(I293*H293,2)</f>
        <v>0</v>
      </c>
      <c r="BL293" s="18" t="s">
        <v>147</v>
      </c>
      <c r="BM293" s="263" t="s">
        <v>628</v>
      </c>
    </row>
    <row r="294" s="13" customFormat="1">
      <c r="A294" s="13"/>
      <c r="B294" s="265"/>
      <c r="C294" s="266"/>
      <c r="D294" s="267" t="s">
        <v>149</v>
      </c>
      <c r="E294" s="268" t="s">
        <v>1</v>
      </c>
      <c r="F294" s="269" t="s">
        <v>613</v>
      </c>
      <c r="G294" s="266"/>
      <c r="H294" s="268" t="s">
        <v>1</v>
      </c>
      <c r="I294" s="270"/>
      <c r="J294" s="266"/>
      <c r="K294" s="266"/>
      <c r="L294" s="271"/>
      <c r="M294" s="272"/>
      <c r="N294" s="273"/>
      <c r="O294" s="273"/>
      <c r="P294" s="273"/>
      <c r="Q294" s="273"/>
      <c r="R294" s="273"/>
      <c r="S294" s="273"/>
      <c r="T294" s="274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75" t="s">
        <v>149</v>
      </c>
      <c r="AU294" s="275" t="s">
        <v>88</v>
      </c>
      <c r="AV294" s="13" t="s">
        <v>86</v>
      </c>
      <c r="AW294" s="13" t="s">
        <v>34</v>
      </c>
      <c r="AX294" s="13" t="s">
        <v>78</v>
      </c>
      <c r="AY294" s="275" t="s">
        <v>141</v>
      </c>
    </row>
    <row r="295" s="14" customFormat="1">
      <c r="A295" s="14"/>
      <c r="B295" s="276"/>
      <c r="C295" s="277"/>
      <c r="D295" s="267" t="s">
        <v>149</v>
      </c>
      <c r="E295" s="278" t="s">
        <v>1</v>
      </c>
      <c r="F295" s="279" t="s">
        <v>614</v>
      </c>
      <c r="G295" s="277"/>
      <c r="H295" s="280">
        <v>86.575999999999993</v>
      </c>
      <c r="I295" s="281"/>
      <c r="J295" s="277"/>
      <c r="K295" s="277"/>
      <c r="L295" s="282"/>
      <c r="M295" s="283"/>
      <c r="N295" s="284"/>
      <c r="O295" s="284"/>
      <c r="P295" s="284"/>
      <c r="Q295" s="284"/>
      <c r="R295" s="284"/>
      <c r="S295" s="284"/>
      <c r="T295" s="285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86" t="s">
        <v>149</v>
      </c>
      <c r="AU295" s="286" t="s">
        <v>88</v>
      </c>
      <c r="AV295" s="14" t="s">
        <v>88</v>
      </c>
      <c r="AW295" s="14" t="s">
        <v>34</v>
      </c>
      <c r="AX295" s="14" t="s">
        <v>78</v>
      </c>
      <c r="AY295" s="286" t="s">
        <v>141</v>
      </c>
    </row>
    <row r="296" s="14" customFormat="1">
      <c r="A296" s="14"/>
      <c r="B296" s="276"/>
      <c r="C296" s="277"/>
      <c r="D296" s="267" t="s">
        <v>149</v>
      </c>
      <c r="E296" s="278" t="s">
        <v>1</v>
      </c>
      <c r="F296" s="279" t="s">
        <v>615</v>
      </c>
      <c r="G296" s="277"/>
      <c r="H296" s="280">
        <v>137.04300000000001</v>
      </c>
      <c r="I296" s="281"/>
      <c r="J296" s="277"/>
      <c r="K296" s="277"/>
      <c r="L296" s="282"/>
      <c r="M296" s="283"/>
      <c r="N296" s="284"/>
      <c r="O296" s="284"/>
      <c r="P296" s="284"/>
      <c r="Q296" s="284"/>
      <c r="R296" s="284"/>
      <c r="S296" s="284"/>
      <c r="T296" s="285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86" t="s">
        <v>149</v>
      </c>
      <c r="AU296" s="286" t="s">
        <v>88</v>
      </c>
      <c r="AV296" s="14" t="s">
        <v>88</v>
      </c>
      <c r="AW296" s="14" t="s">
        <v>34</v>
      </c>
      <c r="AX296" s="14" t="s">
        <v>78</v>
      </c>
      <c r="AY296" s="286" t="s">
        <v>141</v>
      </c>
    </row>
    <row r="297" s="13" customFormat="1">
      <c r="A297" s="13"/>
      <c r="B297" s="265"/>
      <c r="C297" s="266"/>
      <c r="D297" s="267" t="s">
        <v>149</v>
      </c>
      <c r="E297" s="268" t="s">
        <v>1</v>
      </c>
      <c r="F297" s="269" t="s">
        <v>619</v>
      </c>
      <c r="G297" s="266"/>
      <c r="H297" s="268" t="s">
        <v>1</v>
      </c>
      <c r="I297" s="270"/>
      <c r="J297" s="266"/>
      <c r="K297" s="266"/>
      <c r="L297" s="271"/>
      <c r="M297" s="272"/>
      <c r="N297" s="273"/>
      <c r="O297" s="273"/>
      <c r="P297" s="273"/>
      <c r="Q297" s="273"/>
      <c r="R297" s="273"/>
      <c r="S297" s="273"/>
      <c r="T297" s="274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75" t="s">
        <v>149</v>
      </c>
      <c r="AU297" s="275" t="s">
        <v>88</v>
      </c>
      <c r="AV297" s="13" t="s">
        <v>86</v>
      </c>
      <c r="AW297" s="13" t="s">
        <v>34</v>
      </c>
      <c r="AX297" s="13" t="s">
        <v>78</v>
      </c>
      <c r="AY297" s="275" t="s">
        <v>141</v>
      </c>
    </row>
    <row r="298" s="14" customFormat="1">
      <c r="A298" s="14"/>
      <c r="B298" s="276"/>
      <c r="C298" s="277"/>
      <c r="D298" s="267" t="s">
        <v>149</v>
      </c>
      <c r="E298" s="278" t="s">
        <v>1</v>
      </c>
      <c r="F298" s="279" t="s">
        <v>519</v>
      </c>
      <c r="G298" s="277"/>
      <c r="H298" s="280">
        <v>152.357</v>
      </c>
      <c r="I298" s="281"/>
      <c r="J298" s="277"/>
      <c r="K298" s="277"/>
      <c r="L298" s="282"/>
      <c r="M298" s="283"/>
      <c r="N298" s="284"/>
      <c r="O298" s="284"/>
      <c r="P298" s="284"/>
      <c r="Q298" s="284"/>
      <c r="R298" s="284"/>
      <c r="S298" s="284"/>
      <c r="T298" s="285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86" t="s">
        <v>149</v>
      </c>
      <c r="AU298" s="286" t="s">
        <v>88</v>
      </c>
      <c r="AV298" s="14" t="s">
        <v>88</v>
      </c>
      <c r="AW298" s="14" t="s">
        <v>34</v>
      </c>
      <c r="AX298" s="14" t="s">
        <v>78</v>
      </c>
      <c r="AY298" s="286" t="s">
        <v>141</v>
      </c>
    </row>
    <row r="299" s="14" customFormat="1">
      <c r="A299" s="14"/>
      <c r="B299" s="276"/>
      <c r="C299" s="277"/>
      <c r="D299" s="267" t="s">
        <v>149</v>
      </c>
      <c r="E299" s="278" t="s">
        <v>1</v>
      </c>
      <c r="F299" s="279" t="s">
        <v>620</v>
      </c>
      <c r="G299" s="277"/>
      <c r="H299" s="280">
        <v>38.595999999999997</v>
      </c>
      <c r="I299" s="281"/>
      <c r="J299" s="277"/>
      <c r="K299" s="277"/>
      <c r="L299" s="282"/>
      <c r="M299" s="283"/>
      <c r="N299" s="284"/>
      <c r="O299" s="284"/>
      <c r="P299" s="284"/>
      <c r="Q299" s="284"/>
      <c r="R299" s="284"/>
      <c r="S299" s="284"/>
      <c r="T299" s="285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86" t="s">
        <v>149</v>
      </c>
      <c r="AU299" s="286" t="s">
        <v>88</v>
      </c>
      <c r="AV299" s="14" t="s">
        <v>88</v>
      </c>
      <c r="AW299" s="14" t="s">
        <v>34</v>
      </c>
      <c r="AX299" s="14" t="s">
        <v>78</v>
      </c>
      <c r="AY299" s="286" t="s">
        <v>141</v>
      </c>
    </row>
    <row r="300" s="13" customFormat="1">
      <c r="A300" s="13"/>
      <c r="B300" s="265"/>
      <c r="C300" s="266"/>
      <c r="D300" s="267" t="s">
        <v>149</v>
      </c>
      <c r="E300" s="268" t="s">
        <v>1</v>
      </c>
      <c r="F300" s="269" t="s">
        <v>624</v>
      </c>
      <c r="G300" s="266"/>
      <c r="H300" s="268" t="s">
        <v>1</v>
      </c>
      <c r="I300" s="270"/>
      <c r="J300" s="266"/>
      <c r="K300" s="266"/>
      <c r="L300" s="271"/>
      <c r="M300" s="272"/>
      <c r="N300" s="273"/>
      <c r="O300" s="273"/>
      <c r="P300" s="273"/>
      <c r="Q300" s="273"/>
      <c r="R300" s="273"/>
      <c r="S300" s="273"/>
      <c r="T300" s="274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75" t="s">
        <v>149</v>
      </c>
      <c r="AU300" s="275" t="s">
        <v>88</v>
      </c>
      <c r="AV300" s="13" t="s">
        <v>86</v>
      </c>
      <c r="AW300" s="13" t="s">
        <v>34</v>
      </c>
      <c r="AX300" s="13" t="s">
        <v>78</v>
      </c>
      <c r="AY300" s="275" t="s">
        <v>141</v>
      </c>
    </row>
    <row r="301" s="14" customFormat="1">
      <c r="A301" s="14"/>
      <c r="B301" s="276"/>
      <c r="C301" s="277"/>
      <c r="D301" s="267" t="s">
        <v>149</v>
      </c>
      <c r="E301" s="278" t="s">
        <v>1</v>
      </c>
      <c r="F301" s="279" t="s">
        <v>625</v>
      </c>
      <c r="G301" s="277"/>
      <c r="H301" s="280">
        <v>72.140000000000001</v>
      </c>
      <c r="I301" s="281"/>
      <c r="J301" s="277"/>
      <c r="K301" s="277"/>
      <c r="L301" s="282"/>
      <c r="M301" s="283"/>
      <c r="N301" s="284"/>
      <c r="O301" s="284"/>
      <c r="P301" s="284"/>
      <c r="Q301" s="284"/>
      <c r="R301" s="284"/>
      <c r="S301" s="284"/>
      <c r="T301" s="285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86" t="s">
        <v>149</v>
      </c>
      <c r="AU301" s="286" t="s">
        <v>88</v>
      </c>
      <c r="AV301" s="14" t="s">
        <v>88</v>
      </c>
      <c r="AW301" s="14" t="s">
        <v>34</v>
      </c>
      <c r="AX301" s="14" t="s">
        <v>78</v>
      </c>
      <c r="AY301" s="286" t="s">
        <v>141</v>
      </c>
    </row>
    <row r="302" s="16" customFormat="1">
      <c r="A302" s="16"/>
      <c r="B302" s="310"/>
      <c r="C302" s="311"/>
      <c r="D302" s="267" t="s">
        <v>149</v>
      </c>
      <c r="E302" s="312" t="s">
        <v>1</v>
      </c>
      <c r="F302" s="313" t="s">
        <v>413</v>
      </c>
      <c r="G302" s="311"/>
      <c r="H302" s="314">
        <v>486.71199999999999</v>
      </c>
      <c r="I302" s="315"/>
      <c r="J302" s="311"/>
      <c r="K302" s="311"/>
      <c r="L302" s="316"/>
      <c r="M302" s="317"/>
      <c r="N302" s="318"/>
      <c r="O302" s="318"/>
      <c r="P302" s="318"/>
      <c r="Q302" s="318"/>
      <c r="R302" s="318"/>
      <c r="S302" s="318"/>
      <c r="T302" s="319"/>
      <c r="U302" s="16"/>
      <c r="V302" s="16"/>
      <c r="W302" s="16"/>
      <c r="X302" s="16"/>
      <c r="Y302" s="16"/>
      <c r="Z302" s="16"/>
      <c r="AA302" s="16"/>
      <c r="AB302" s="16"/>
      <c r="AC302" s="16"/>
      <c r="AD302" s="16"/>
      <c r="AE302" s="16"/>
      <c r="AT302" s="320" t="s">
        <v>149</v>
      </c>
      <c r="AU302" s="320" t="s">
        <v>88</v>
      </c>
      <c r="AV302" s="16" t="s">
        <v>166</v>
      </c>
      <c r="AW302" s="16" t="s">
        <v>34</v>
      </c>
      <c r="AX302" s="16" t="s">
        <v>78</v>
      </c>
      <c r="AY302" s="320" t="s">
        <v>141</v>
      </c>
    </row>
    <row r="303" s="13" customFormat="1">
      <c r="A303" s="13"/>
      <c r="B303" s="265"/>
      <c r="C303" s="266"/>
      <c r="D303" s="267" t="s">
        <v>149</v>
      </c>
      <c r="E303" s="268" t="s">
        <v>1</v>
      </c>
      <c r="F303" s="269" t="s">
        <v>629</v>
      </c>
      <c r="G303" s="266"/>
      <c r="H303" s="268" t="s">
        <v>1</v>
      </c>
      <c r="I303" s="270"/>
      <c r="J303" s="266"/>
      <c r="K303" s="266"/>
      <c r="L303" s="271"/>
      <c r="M303" s="272"/>
      <c r="N303" s="273"/>
      <c r="O303" s="273"/>
      <c r="P303" s="273"/>
      <c r="Q303" s="273"/>
      <c r="R303" s="273"/>
      <c r="S303" s="273"/>
      <c r="T303" s="27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75" t="s">
        <v>149</v>
      </c>
      <c r="AU303" s="275" t="s">
        <v>88</v>
      </c>
      <c r="AV303" s="13" t="s">
        <v>86</v>
      </c>
      <c r="AW303" s="13" t="s">
        <v>34</v>
      </c>
      <c r="AX303" s="13" t="s">
        <v>78</v>
      </c>
      <c r="AY303" s="275" t="s">
        <v>141</v>
      </c>
    </row>
    <row r="304" s="14" customFormat="1">
      <c r="A304" s="14"/>
      <c r="B304" s="276"/>
      <c r="C304" s="277"/>
      <c r="D304" s="267" t="s">
        <v>149</v>
      </c>
      <c r="E304" s="278" t="s">
        <v>1</v>
      </c>
      <c r="F304" s="279" t="s">
        <v>630</v>
      </c>
      <c r="G304" s="277"/>
      <c r="H304" s="280">
        <v>146.01400000000001</v>
      </c>
      <c r="I304" s="281"/>
      <c r="J304" s="277"/>
      <c r="K304" s="277"/>
      <c r="L304" s="282"/>
      <c r="M304" s="283"/>
      <c r="N304" s="284"/>
      <c r="O304" s="284"/>
      <c r="P304" s="284"/>
      <c r="Q304" s="284"/>
      <c r="R304" s="284"/>
      <c r="S304" s="284"/>
      <c r="T304" s="285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86" t="s">
        <v>149</v>
      </c>
      <c r="AU304" s="286" t="s">
        <v>88</v>
      </c>
      <c r="AV304" s="14" t="s">
        <v>88</v>
      </c>
      <c r="AW304" s="14" t="s">
        <v>34</v>
      </c>
      <c r="AX304" s="14" t="s">
        <v>86</v>
      </c>
      <c r="AY304" s="286" t="s">
        <v>141</v>
      </c>
    </row>
    <row r="305" s="2" customFormat="1" ht="24" customHeight="1">
      <c r="A305" s="39"/>
      <c r="B305" s="40"/>
      <c r="C305" s="251" t="s">
        <v>316</v>
      </c>
      <c r="D305" s="251" t="s">
        <v>143</v>
      </c>
      <c r="E305" s="252" t="s">
        <v>631</v>
      </c>
      <c r="F305" s="253" t="s">
        <v>632</v>
      </c>
      <c r="G305" s="254" t="s">
        <v>169</v>
      </c>
      <c r="H305" s="255">
        <v>16.088000000000001</v>
      </c>
      <c r="I305" s="256"/>
      <c r="J305" s="257">
        <f>ROUND(I305*H305,2)</f>
        <v>0</v>
      </c>
      <c r="K305" s="258"/>
      <c r="L305" s="45"/>
      <c r="M305" s="259" t="s">
        <v>1</v>
      </c>
      <c r="N305" s="260" t="s">
        <v>43</v>
      </c>
      <c r="O305" s="92"/>
      <c r="P305" s="261">
        <f>O305*H305</f>
        <v>0</v>
      </c>
      <c r="Q305" s="261">
        <v>0</v>
      </c>
      <c r="R305" s="261">
        <f>Q305*H305</f>
        <v>0</v>
      </c>
      <c r="S305" s="261">
        <v>0</v>
      </c>
      <c r="T305" s="262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63" t="s">
        <v>147</v>
      </c>
      <c r="AT305" s="263" t="s">
        <v>143</v>
      </c>
      <c r="AU305" s="263" t="s">
        <v>88</v>
      </c>
      <c r="AY305" s="18" t="s">
        <v>141</v>
      </c>
      <c r="BE305" s="264">
        <f>IF(N305="základní",J305,0)</f>
        <v>0</v>
      </c>
      <c r="BF305" s="264">
        <f>IF(N305="snížená",J305,0)</f>
        <v>0</v>
      </c>
      <c r="BG305" s="264">
        <f>IF(N305="zákl. přenesená",J305,0)</f>
        <v>0</v>
      </c>
      <c r="BH305" s="264">
        <f>IF(N305="sníž. přenesená",J305,0)</f>
        <v>0</v>
      </c>
      <c r="BI305" s="264">
        <f>IF(N305="nulová",J305,0)</f>
        <v>0</v>
      </c>
      <c r="BJ305" s="18" t="s">
        <v>86</v>
      </c>
      <c r="BK305" s="264">
        <f>ROUND(I305*H305,2)</f>
        <v>0</v>
      </c>
      <c r="BL305" s="18" t="s">
        <v>147</v>
      </c>
      <c r="BM305" s="263" t="s">
        <v>633</v>
      </c>
    </row>
    <row r="306" s="13" customFormat="1">
      <c r="A306" s="13"/>
      <c r="B306" s="265"/>
      <c r="C306" s="266"/>
      <c r="D306" s="267" t="s">
        <v>149</v>
      </c>
      <c r="E306" s="268" t="s">
        <v>1</v>
      </c>
      <c r="F306" s="269" t="s">
        <v>634</v>
      </c>
      <c r="G306" s="266"/>
      <c r="H306" s="268" t="s">
        <v>1</v>
      </c>
      <c r="I306" s="270"/>
      <c r="J306" s="266"/>
      <c r="K306" s="266"/>
      <c r="L306" s="271"/>
      <c r="M306" s="272"/>
      <c r="N306" s="273"/>
      <c r="O306" s="273"/>
      <c r="P306" s="273"/>
      <c r="Q306" s="273"/>
      <c r="R306" s="273"/>
      <c r="S306" s="273"/>
      <c r="T306" s="27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75" t="s">
        <v>149</v>
      </c>
      <c r="AU306" s="275" t="s">
        <v>88</v>
      </c>
      <c r="AV306" s="13" t="s">
        <v>86</v>
      </c>
      <c r="AW306" s="13" t="s">
        <v>34</v>
      </c>
      <c r="AX306" s="13" t="s">
        <v>78</v>
      </c>
      <c r="AY306" s="275" t="s">
        <v>141</v>
      </c>
    </row>
    <row r="307" s="14" customFormat="1">
      <c r="A307" s="14"/>
      <c r="B307" s="276"/>
      <c r="C307" s="277"/>
      <c r="D307" s="267" t="s">
        <v>149</v>
      </c>
      <c r="E307" s="278" t="s">
        <v>1</v>
      </c>
      <c r="F307" s="279" t="s">
        <v>486</v>
      </c>
      <c r="G307" s="277"/>
      <c r="H307" s="280">
        <v>16.088000000000001</v>
      </c>
      <c r="I307" s="281"/>
      <c r="J307" s="277"/>
      <c r="K307" s="277"/>
      <c r="L307" s="282"/>
      <c r="M307" s="283"/>
      <c r="N307" s="284"/>
      <c r="O307" s="284"/>
      <c r="P307" s="284"/>
      <c r="Q307" s="284"/>
      <c r="R307" s="284"/>
      <c r="S307" s="284"/>
      <c r="T307" s="285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86" t="s">
        <v>149</v>
      </c>
      <c r="AU307" s="286" t="s">
        <v>88</v>
      </c>
      <c r="AV307" s="14" t="s">
        <v>88</v>
      </c>
      <c r="AW307" s="14" t="s">
        <v>34</v>
      </c>
      <c r="AX307" s="14" t="s">
        <v>86</v>
      </c>
      <c r="AY307" s="286" t="s">
        <v>141</v>
      </c>
    </row>
    <row r="308" s="2" customFormat="1" ht="16.5" customHeight="1">
      <c r="A308" s="39"/>
      <c r="B308" s="40"/>
      <c r="C308" s="251" t="s">
        <v>321</v>
      </c>
      <c r="D308" s="251" t="s">
        <v>143</v>
      </c>
      <c r="E308" s="252" t="s">
        <v>635</v>
      </c>
      <c r="F308" s="253" t="s">
        <v>636</v>
      </c>
      <c r="G308" s="254" t="s">
        <v>169</v>
      </c>
      <c r="H308" s="255">
        <v>6</v>
      </c>
      <c r="I308" s="256"/>
      <c r="J308" s="257">
        <f>ROUND(I308*H308,2)</f>
        <v>0</v>
      </c>
      <c r="K308" s="258"/>
      <c r="L308" s="45"/>
      <c r="M308" s="259" t="s">
        <v>1</v>
      </c>
      <c r="N308" s="260" t="s">
        <v>43</v>
      </c>
      <c r="O308" s="92"/>
      <c r="P308" s="261">
        <f>O308*H308</f>
        <v>0</v>
      </c>
      <c r="Q308" s="261">
        <v>0</v>
      </c>
      <c r="R308" s="261">
        <f>Q308*H308</f>
        <v>0</v>
      </c>
      <c r="S308" s="261">
        <v>0</v>
      </c>
      <c r="T308" s="262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63" t="s">
        <v>147</v>
      </c>
      <c r="AT308" s="263" t="s">
        <v>143</v>
      </c>
      <c r="AU308" s="263" t="s">
        <v>88</v>
      </c>
      <c r="AY308" s="18" t="s">
        <v>141</v>
      </c>
      <c r="BE308" s="264">
        <f>IF(N308="základní",J308,0)</f>
        <v>0</v>
      </c>
      <c r="BF308" s="264">
        <f>IF(N308="snížená",J308,0)</f>
        <v>0</v>
      </c>
      <c r="BG308" s="264">
        <f>IF(N308="zákl. přenesená",J308,0)</f>
        <v>0</v>
      </c>
      <c r="BH308" s="264">
        <f>IF(N308="sníž. přenesená",J308,0)</f>
        <v>0</v>
      </c>
      <c r="BI308" s="264">
        <f>IF(N308="nulová",J308,0)</f>
        <v>0</v>
      </c>
      <c r="BJ308" s="18" t="s">
        <v>86</v>
      </c>
      <c r="BK308" s="264">
        <f>ROUND(I308*H308,2)</f>
        <v>0</v>
      </c>
      <c r="BL308" s="18" t="s">
        <v>147</v>
      </c>
      <c r="BM308" s="263" t="s">
        <v>637</v>
      </c>
    </row>
    <row r="309" s="13" customFormat="1">
      <c r="A309" s="13"/>
      <c r="B309" s="265"/>
      <c r="C309" s="266"/>
      <c r="D309" s="267" t="s">
        <v>149</v>
      </c>
      <c r="E309" s="268" t="s">
        <v>1</v>
      </c>
      <c r="F309" s="269" t="s">
        <v>638</v>
      </c>
      <c r="G309" s="266"/>
      <c r="H309" s="268" t="s">
        <v>1</v>
      </c>
      <c r="I309" s="270"/>
      <c r="J309" s="266"/>
      <c r="K309" s="266"/>
      <c r="L309" s="271"/>
      <c r="M309" s="272"/>
      <c r="N309" s="273"/>
      <c r="O309" s="273"/>
      <c r="P309" s="273"/>
      <c r="Q309" s="273"/>
      <c r="R309" s="273"/>
      <c r="S309" s="273"/>
      <c r="T309" s="27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75" t="s">
        <v>149</v>
      </c>
      <c r="AU309" s="275" t="s">
        <v>88</v>
      </c>
      <c r="AV309" s="13" t="s">
        <v>86</v>
      </c>
      <c r="AW309" s="13" t="s">
        <v>34</v>
      </c>
      <c r="AX309" s="13" t="s">
        <v>78</v>
      </c>
      <c r="AY309" s="275" t="s">
        <v>141</v>
      </c>
    </row>
    <row r="310" s="14" customFormat="1">
      <c r="A310" s="14"/>
      <c r="B310" s="276"/>
      <c r="C310" s="277"/>
      <c r="D310" s="267" t="s">
        <v>149</v>
      </c>
      <c r="E310" s="278" t="s">
        <v>1</v>
      </c>
      <c r="F310" s="279" t="s">
        <v>639</v>
      </c>
      <c r="G310" s="277"/>
      <c r="H310" s="280">
        <v>6</v>
      </c>
      <c r="I310" s="281"/>
      <c r="J310" s="277"/>
      <c r="K310" s="277"/>
      <c r="L310" s="282"/>
      <c r="M310" s="283"/>
      <c r="N310" s="284"/>
      <c r="O310" s="284"/>
      <c r="P310" s="284"/>
      <c r="Q310" s="284"/>
      <c r="R310" s="284"/>
      <c r="S310" s="284"/>
      <c r="T310" s="285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86" t="s">
        <v>149</v>
      </c>
      <c r="AU310" s="286" t="s">
        <v>88</v>
      </c>
      <c r="AV310" s="14" t="s">
        <v>88</v>
      </c>
      <c r="AW310" s="14" t="s">
        <v>34</v>
      </c>
      <c r="AX310" s="14" t="s">
        <v>86</v>
      </c>
      <c r="AY310" s="286" t="s">
        <v>141</v>
      </c>
    </row>
    <row r="311" s="2" customFormat="1" ht="16.5" customHeight="1">
      <c r="A311" s="39"/>
      <c r="B311" s="40"/>
      <c r="C311" s="251" t="s">
        <v>325</v>
      </c>
      <c r="D311" s="251" t="s">
        <v>143</v>
      </c>
      <c r="E311" s="252" t="s">
        <v>640</v>
      </c>
      <c r="F311" s="253" t="s">
        <v>641</v>
      </c>
      <c r="G311" s="254" t="s">
        <v>169</v>
      </c>
      <c r="H311" s="255">
        <v>3.218</v>
      </c>
      <c r="I311" s="256"/>
      <c r="J311" s="257">
        <f>ROUND(I311*H311,2)</f>
        <v>0</v>
      </c>
      <c r="K311" s="258"/>
      <c r="L311" s="45"/>
      <c r="M311" s="259" t="s">
        <v>1</v>
      </c>
      <c r="N311" s="260" t="s">
        <v>43</v>
      </c>
      <c r="O311" s="92"/>
      <c r="P311" s="261">
        <f>O311*H311</f>
        <v>0</v>
      </c>
      <c r="Q311" s="261">
        <v>0.038850000000000003</v>
      </c>
      <c r="R311" s="261">
        <f>Q311*H311</f>
        <v>0.1250193</v>
      </c>
      <c r="S311" s="261">
        <v>0</v>
      </c>
      <c r="T311" s="262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63" t="s">
        <v>147</v>
      </c>
      <c r="AT311" s="263" t="s">
        <v>143</v>
      </c>
      <c r="AU311" s="263" t="s">
        <v>88</v>
      </c>
      <c r="AY311" s="18" t="s">
        <v>141</v>
      </c>
      <c r="BE311" s="264">
        <f>IF(N311="základní",J311,0)</f>
        <v>0</v>
      </c>
      <c r="BF311" s="264">
        <f>IF(N311="snížená",J311,0)</f>
        <v>0</v>
      </c>
      <c r="BG311" s="264">
        <f>IF(N311="zákl. přenesená",J311,0)</f>
        <v>0</v>
      </c>
      <c r="BH311" s="264">
        <f>IF(N311="sníž. přenesená",J311,0)</f>
        <v>0</v>
      </c>
      <c r="BI311" s="264">
        <f>IF(N311="nulová",J311,0)</f>
        <v>0</v>
      </c>
      <c r="BJ311" s="18" t="s">
        <v>86</v>
      </c>
      <c r="BK311" s="264">
        <f>ROUND(I311*H311,2)</f>
        <v>0</v>
      </c>
      <c r="BL311" s="18" t="s">
        <v>147</v>
      </c>
      <c r="BM311" s="263" t="s">
        <v>642</v>
      </c>
    </row>
    <row r="312" s="13" customFormat="1">
      <c r="A312" s="13"/>
      <c r="B312" s="265"/>
      <c r="C312" s="266"/>
      <c r="D312" s="267" t="s">
        <v>149</v>
      </c>
      <c r="E312" s="268" t="s">
        <v>1</v>
      </c>
      <c r="F312" s="269" t="s">
        <v>643</v>
      </c>
      <c r="G312" s="266"/>
      <c r="H312" s="268" t="s">
        <v>1</v>
      </c>
      <c r="I312" s="270"/>
      <c r="J312" s="266"/>
      <c r="K312" s="266"/>
      <c r="L312" s="271"/>
      <c r="M312" s="272"/>
      <c r="N312" s="273"/>
      <c r="O312" s="273"/>
      <c r="P312" s="273"/>
      <c r="Q312" s="273"/>
      <c r="R312" s="273"/>
      <c r="S312" s="273"/>
      <c r="T312" s="274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75" t="s">
        <v>149</v>
      </c>
      <c r="AU312" s="275" t="s">
        <v>88</v>
      </c>
      <c r="AV312" s="13" t="s">
        <v>86</v>
      </c>
      <c r="AW312" s="13" t="s">
        <v>34</v>
      </c>
      <c r="AX312" s="13" t="s">
        <v>78</v>
      </c>
      <c r="AY312" s="275" t="s">
        <v>141</v>
      </c>
    </row>
    <row r="313" s="14" customFormat="1">
      <c r="A313" s="14"/>
      <c r="B313" s="276"/>
      <c r="C313" s="277"/>
      <c r="D313" s="267" t="s">
        <v>149</v>
      </c>
      <c r="E313" s="278" t="s">
        <v>1</v>
      </c>
      <c r="F313" s="279" t="s">
        <v>644</v>
      </c>
      <c r="G313" s="277"/>
      <c r="H313" s="280">
        <v>3.218</v>
      </c>
      <c r="I313" s="281"/>
      <c r="J313" s="277"/>
      <c r="K313" s="277"/>
      <c r="L313" s="282"/>
      <c r="M313" s="283"/>
      <c r="N313" s="284"/>
      <c r="O313" s="284"/>
      <c r="P313" s="284"/>
      <c r="Q313" s="284"/>
      <c r="R313" s="284"/>
      <c r="S313" s="284"/>
      <c r="T313" s="285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86" t="s">
        <v>149</v>
      </c>
      <c r="AU313" s="286" t="s">
        <v>88</v>
      </c>
      <c r="AV313" s="14" t="s">
        <v>88</v>
      </c>
      <c r="AW313" s="14" t="s">
        <v>34</v>
      </c>
      <c r="AX313" s="14" t="s">
        <v>86</v>
      </c>
      <c r="AY313" s="286" t="s">
        <v>141</v>
      </c>
    </row>
    <row r="314" s="2" customFormat="1" ht="24" customHeight="1">
      <c r="A314" s="39"/>
      <c r="B314" s="40"/>
      <c r="C314" s="251" t="s">
        <v>330</v>
      </c>
      <c r="D314" s="251" t="s">
        <v>143</v>
      </c>
      <c r="E314" s="252" t="s">
        <v>645</v>
      </c>
      <c r="F314" s="253" t="s">
        <v>646</v>
      </c>
      <c r="G314" s="254" t="s">
        <v>169</v>
      </c>
      <c r="H314" s="255">
        <v>447.238</v>
      </c>
      <c r="I314" s="256"/>
      <c r="J314" s="257">
        <f>ROUND(I314*H314,2)</f>
        <v>0</v>
      </c>
      <c r="K314" s="258"/>
      <c r="L314" s="45"/>
      <c r="M314" s="259" t="s">
        <v>1</v>
      </c>
      <c r="N314" s="260" t="s">
        <v>43</v>
      </c>
      <c r="O314" s="92"/>
      <c r="P314" s="261">
        <f>O314*H314</f>
        <v>0</v>
      </c>
      <c r="Q314" s="261">
        <v>0.027</v>
      </c>
      <c r="R314" s="261">
        <f>Q314*H314</f>
        <v>12.075426</v>
      </c>
      <c r="S314" s="261">
        <v>0</v>
      </c>
      <c r="T314" s="262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63" t="s">
        <v>147</v>
      </c>
      <c r="AT314" s="263" t="s">
        <v>143</v>
      </c>
      <c r="AU314" s="263" t="s">
        <v>88</v>
      </c>
      <c r="AY314" s="18" t="s">
        <v>141</v>
      </c>
      <c r="BE314" s="264">
        <f>IF(N314="základní",J314,0)</f>
        <v>0</v>
      </c>
      <c r="BF314" s="264">
        <f>IF(N314="snížená",J314,0)</f>
        <v>0</v>
      </c>
      <c r="BG314" s="264">
        <f>IF(N314="zákl. přenesená",J314,0)</f>
        <v>0</v>
      </c>
      <c r="BH314" s="264">
        <f>IF(N314="sníž. přenesená",J314,0)</f>
        <v>0</v>
      </c>
      <c r="BI314" s="264">
        <f>IF(N314="nulová",J314,0)</f>
        <v>0</v>
      </c>
      <c r="BJ314" s="18" t="s">
        <v>86</v>
      </c>
      <c r="BK314" s="264">
        <f>ROUND(I314*H314,2)</f>
        <v>0</v>
      </c>
      <c r="BL314" s="18" t="s">
        <v>147</v>
      </c>
      <c r="BM314" s="263" t="s">
        <v>647</v>
      </c>
    </row>
    <row r="315" s="13" customFormat="1">
      <c r="A315" s="13"/>
      <c r="B315" s="265"/>
      <c r="C315" s="266"/>
      <c r="D315" s="267" t="s">
        <v>149</v>
      </c>
      <c r="E315" s="268" t="s">
        <v>1</v>
      </c>
      <c r="F315" s="269" t="s">
        <v>648</v>
      </c>
      <c r="G315" s="266"/>
      <c r="H315" s="268" t="s">
        <v>1</v>
      </c>
      <c r="I315" s="270"/>
      <c r="J315" s="266"/>
      <c r="K315" s="266"/>
      <c r="L315" s="271"/>
      <c r="M315" s="272"/>
      <c r="N315" s="273"/>
      <c r="O315" s="273"/>
      <c r="P315" s="273"/>
      <c r="Q315" s="273"/>
      <c r="R315" s="273"/>
      <c r="S315" s="273"/>
      <c r="T315" s="274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75" t="s">
        <v>149</v>
      </c>
      <c r="AU315" s="275" t="s">
        <v>88</v>
      </c>
      <c r="AV315" s="13" t="s">
        <v>86</v>
      </c>
      <c r="AW315" s="13" t="s">
        <v>34</v>
      </c>
      <c r="AX315" s="13" t="s">
        <v>78</v>
      </c>
      <c r="AY315" s="275" t="s">
        <v>141</v>
      </c>
    </row>
    <row r="316" s="13" customFormat="1">
      <c r="A316" s="13"/>
      <c r="B316" s="265"/>
      <c r="C316" s="266"/>
      <c r="D316" s="267" t="s">
        <v>149</v>
      </c>
      <c r="E316" s="268" t="s">
        <v>1</v>
      </c>
      <c r="F316" s="269" t="s">
        <v>649</v>
      </c>
      <c r="G316" s="266"/>
      <c r="H316" s="268" t="s">
        <v>1</v>
      </c>
      <c r="I316" s="270"/>
      <c r="J316" s="266"/>
      <c r="K316" s="266"/>
      <c r="L316" s="271"/>
      <c r="M316" s="272"/>
      <c r="N316" s="273"/>
      <c r="O316" s="273"/>
      <c r="P316" s="273"/>
      <c r="Q316" s="273"/>
      <c r="R316" s="273"/>
      <c r="S316" s="273"/>
      <c r="T316" s="274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75" t="s">
        <v>149</v>
      </c>
      <c r="AU316" s="275" t="s">
        <v>88</v>
      </c>
      <c r="AV316" s="13" t="s">
        <v>86</v>
      </c>
      <c r="AW316" s="13" t="s">
        <v>34</v>
      </c>
      <c r="AX316" s="13" t="s">
        <v>78</v>
      </c>
      <c r="AY316" s="275" t="s">
        <v>141</v>
      </c>
    </row>
    <row r="317" s="13" customFormat="1">
      <c r="A317" s="13"/>
      <c r="B317" s="265"/>
      <c r="C317" s="266"/>
      <c r="D317" s="267" t="s">
        <v>149</v>
      </c>
      <c r="E317" s="268" t="s">
        <v>1</v>
      </c>
      <c r="F317" s="269" t="s">
        <v>650</v>
      </c>
      <c r="G317" s="266"/>
      <c r="H317" s="268" t="s">
        <v>1</v>
      </c>
      <c r="I317" s="270"/>
      <c r="J317" s="266"/>
      <c r="K317" s="266"/>
      <c r="L317" s="271"/>
      <c r="M317" s="272"/>
      <c r="N317" s="273"/>
      <c r="O317" s="273"/>
      <c r="P317" s="273"/>
      <c r="Q317" s="273"/>
      <c r="R317" s="273"/>
      <c r="S317" s="273"/>
      <c r="T317" s="274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75" t="s">
        <v>149</v>
      </c>
      <c r="AU317" s="275" t="s">
        <v>88</v>
      </c>
      <c r="AV317" s="13" t="s">
        <v>86</v>
      </c>
      <c r="AW317" s="13" t="s">
        <v>34</v>
      </c>
      <c r="AX317" s="13" t="s">
        <v>78</v>
      </c>
      <c r="AY317" s="275" t="s">
        <v>141</v>
      </c>
    </row>
    <row r="318" s="13" customFormat="1">
      <c r="A318" s="13"/>
      <c r="B318" s="265"/>
      <c r="C318" s="266"/>
      <c r="D318" s="267" t="s">
        <v>149</v>
      </c>
      <c r="E318" s="268" t="s">
        <v>1</v>
      </c>
      <c r="F318" s="269" t="s">
        <v>651</v>
      </c>
      <c r="G318" s="266"/>
      <c r="H318" s="268" t="s">
        <v>1</v>
      </c>
      <c r="I318" s="270"/>
      <c r="J318" s="266"/>
      <c r="K318" s="266"/>
      <c r="L318" s="271"/>
      <c r="M318" s="272"/>
      <c r="N318" s="273"/>
      <c r="O318" s="273"/>
      <c r="P318" s="273"/>
      <c r="Q318" s="273"/>
      <c r="R318" s="273"/>
      <c r="S318" s="273"/>
      <c r="T318" s="274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75" t="s">
        <v>149</v>
      </c>
      <c r="AU318" s="275" t="s">
        <v>88</v>
      </c>
      <c r="AV318" s="13" t="s">
        <v>86</v>
      </c>
      <c r="AW318" s="13" t="s">
        <v>34</v>
      </c>
      <c r="AX318" s="13" t="s">
        <v>78</v>
      </c>
      <c r="AY318" s="275" t="s">
        <v>141</v>
      </c>
    </row>
    <row r="319" s="14" customFormat="1">
      <c r="A319" s="14"/>
      <c r="B319" s="276"/>
      <c r="C319" s="277"/>
      <c r="D319" s="267" t="s">
        <v>149</v>
      </c>
      <c r="E319" s="278" t="s">
        <v>1</v>
      </c>
      <c r="F319" s="279" t="s">
        <v>545</v>
      </c>
      <c r="G319" s="277"/>
      <c r="H319" s="280">
        <v>86.575999999999993</v>
      </c>
      <c r="I319" s="281"/>
      <c r="J319" s="277"/>
      <c r="K319" s="277"/>
      <c r="L319" s="282"/>
      <c r="M319" s="283"/>
      <c r="N319" s="284"/>
      <c r="O319" s="284"/>
      <c r="P319" s="284"/>
      <c r="Q319" s="284"/>
      <c r="R319" s="284"/>
      <c r="S319" s="284"/>
      <c r="T319" s="285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86" t="s">
        <v>149</v>
      </c>
      <c r="AU319" s="286" t="s">
        <v>88</v>
      </c>
      <c r="AV319" s="14" t="s">
        <v>88</v>
      </c>
      <c r="AW319" s="14" t="s">
        <v>34</v>
      </c>
      <c r="AX319" s="14" t="s">
        <v>78</v>
      </c>
      <c r="AY319" s="286" t="s">
        <v>141</v>
      </c>
    </row>
    <row r="320" s="14" customFormat="1">
      <c r="A320" s="14"/>
      <c r="B320" s="276"/>
      <c r="C320" s="277"/>
      <c r="D320" s="267" t="s">
        <v>149</v>
      </c>
      <c r="E320" s="278" t="s">
        <v>1</v>
      </c>
      <c r="F320" s="279" t="s">
        <v>615</v>
      </c>
      <c r="G320" s="277"/>
      <c r="H320" s="280">
        <v>137.04300000000001</v>
      </c>
      <c r="I320" s="281"/>
      <c r="J320" s="277"/>
      <c r="K320" s="277"/>
      <c r="L320" s="282"/>
      <c r="M320" s="283"/>
      <c r="N320" s="284"/>
      <c r="O320" s="284"/>
      <c r="P320" s="284"/>
      <c r="Q320" s="284"/>
      <c r="R320" s="284"/>
      <c r="S320" s="284"/>
      <c r="T320" s="285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86" t="s">
        <v>149</v>
      </c>
      <c r="AU320" s="286" t="s">
        <v>88</v>
      </c>
      <c r="AV320" s="14" t="s">
        <v>88</v>
      </c>
      <c r="AW320" s="14" t="s">
        <v>34</v>
      </c>
      <c r="AX320" s="14" t="s">
        <v>78</v>
      </c>
      <c r="AY320" s="286" t="s">
        <v>141</v>
      </c>
    </row>
    <row r="321" s="16" customFormat="1">
      <c r="A321" s="16"/>
      <c r="B321" s="310"/>
      <c r="C321" s="311"/>
      <c r="D321" s="267" t="s">
        <v>149</v>
      </c>
      <c r="E321" s="312" t="s">
        <v>1</v>
      </c>
      <c r="F321" s="313" t="s">
        <v>413</v>
      </c>
      <c r="G321" s="311"/>
      <c r="H321" s="314">
        <v>223.619</v>
      </c>
      <c r="I321" s="315"/>
      <c r="J321" s="311"/>
      <c r="K321" s="311"/>
      <c r="L321" s="316"/>
      <c r="M321" s="317"/>
      <c r="N321" s="318"/>
      <c r="O321" s="318"/>
      <c r="P321" s="318"/>
      <c r="Q321" s="318"/>
      <c r="R321" s="318"/>
      <c r="S321" s="318"/>
      <c r="T321" s="319"/>
      <c r="U321" s="16"/>
      <c r="V321" s="16"/>
      <c r="W321" s="16"/>
      <c r="X321" s="16"/>
      <c r="Y321" s="16"/>
      <c r="Z321" s="16"/>
      <c r="AA321" s="16"/>
      <c r="AB321" s="16"/>
      <c r="AC321" s="16"/>
      <c r="AD321" s="16"/>
      <c r="AE321" s="16"/>
      <c r="AT321" s="320" t="s">
        <v>149</v>
      </c>
      <c r="AU321" s="320" t="s">
        <v>88</v>
      </c>
      <c r="AV321" s="16" t="s">
        <v>166</v>
      </c>
      <c r="AW321" s="16" t="s">
        <v>34</v>
      </c>
      <c r="AX321" s="16" t="s">
        <v>78</v>
      </c>
      <c r="AY321" s="320" t="s">
        <v>141</v>
      </c>
    </row>
    <row r="322" s="14" customFormat="1">
      <c r="A322" s="14"/>
      <c r="B322" s="276"/>
      <c r="C322" s="277"/>
      <c r="D322" s="267" t="s">
        <v>149</v>
      </c>
      <c r="E322" s="278" t="s">
        <v>1</v>
      </c>
      <c r="F322" s="279" t="s">
        <v>652</v>
      </c>
      <c r="G322" s="277"/>
      <c r="H322" s="280">
        <v>447.238</v>
      </c>
      <c r="I322" s="281"/>
      <c r="J322" s="277"/>
      <c r="K322" s="277"/>
      <c r="L322" s="282"/>
      <c r="M322" s="283"/>
      <c r="N322" s="284"/>
      <c r="O322" s="284"/>
      <c r="P322" s="284"/>
      <c r="Q322" s="284"/>
      <c r="R322" s="284"/>
      <c r="S322" s="284"/>
      <c r="T322" s="285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86" t="s">
        <v>149</v>
      </c>
      <c r="AU322" s="286" t="s">
        <v>88</v>
      </c>
      <c r="AV322" s="14" t="s">
        <v>88</v>
      </c>
      <c r="AW322" s="14" t="s">
        <v>34</v>
      </c>
      <c r="AX322" s="14" t="s">
        <v>86</v>
      </c>
      <c r="AY322" s="286" t="s">
        <v>141</v>
      </c>
    </row>
    <row r="323" s="2" customFormat="1" ht="24" customHeight="1">
      <c r="A323" s="39"/>
      <c r="B323" s="40"/>
      <c r="C323" s="251" t="s">
        <v>335</v>
      </c>
      <c r="D323" s="251" t="s">
        <v>143</v>
      </c>
      <c r="E323" s="252" t="s">
        <v>653</v>
      </c>
      <c r="F323" s="253" t="s">
        <v>654</v>
      </c>
      <c r="G323" s="254" t="s">
        <v>169</v>
      </c>
      <c r="H323" s="255">
        <v>381.90600000000001</v>
      </c>
      <c r="I323" s="256"/>
      <c r="J323" s="257">
        <f>ROUND(I323*H323,2)</f>
        <v>0</v>
      </c>
      <c r="K323" s="258"/>
      <c r="L323" s="45"/>
      <c r="M323" s="259" t="s">
        <v>1</v>
      </c>
      <c r="N323" s="260" t="s">
        <v>43</v>
      </c>
      <c r="O323" s="92"/>
      <c r="P323" s="261">
        <f>O323*H323</f>
        <v>0</v>
      </c>
      <c r="Q323" s="261">
        <v>0.038850000000000003</v>
      </c>
      <c r="R323" s="261">
        <f>Q323*H323</f>
        <v>14.837048100000001</v>
      </c>
      <c r="S323" s="261">
        <v>0</v>
      </c>
      <c r="T323" s="262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63" t="s">
        <v>147</v>
      </c>
      <c r="AT323" s="263" t="s">
        <v>143</v>
      </c>
      <c r="AU323" s="263" t="s">
        <v>88</v>
      </c>
      <c r="AY323" s="18" t="s">
        <v>141</v>
      </c>
      <c r="BE323" s="264">
        <f>IF(N323="základní",J323,0)</f>
        <v>0</v>
      </c>
      <c r="BF323" s="264">
        <f>IF(N323="snížená",J323,0)</f>
        <v>0</v>
      </c>
      <c r="BG323" s="264">
        <f>IF(N323="zákl. přenesená",J323,0)</f>
        <v>0</v>
      </c>
      <c r="BH323" s="264">
        <f>IF(N323="sníž. přenesená",J323,0)</f>
        <v>0</v>
      </c>
      <c r="BI323" s="264">
        <f>IF(N323="nulová",J323,0)</f>
        <v>0</v>
      </c>
      <c r="BJ323" s="18" t="s">
        <v>86</v>
      </c>
      <c r="BK323" s="264">
        <f>ROUND(I323*H323,2)</f>
        <v>0</v>
      </c>
      <c r="BL323" s="18" t="s">
        <v>147</v>
      </c>
      <c r="BM323" s="263" t="s">
        <v>655</v>
      </c>
    </row>
    <row r="324" s="13" customFormat="1">
      <c r="A324" s="13"/>
      <c r="B324" s="265"/>
      <c r="C324" s="266"/>
      <c r="D324" s="267" t="s">
        <v>149</v>
      </c>
      <c r="E324" s="268" t="s">
        <v>1</v>
      </c>
      <c r="F324" s="269" t="s">
        <v>656</v>
      </c>
      <c r="G324" s="266"/>
      <c r="H324" s="268" t="s">
        <v>1</v>
      </c>
      <c r="I324" s="270"/>
      <c r="J324" s="266"/>
      <c r="K324" s="266"/>
      <c r="L324" s="271"/>
      <c r="M324" s="272"/>
      <c r="N324" s="273"/>
      <c r="O324" s="273"/>
      <c r="P324" s="273"/>
      <c r="Q324" s="273"/>
      <c r="R324" s="273"/>
      <c r="S324" s="273"/>
      <c r="T324" s="274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75" t="s">
        <v>149</v>
      </c>
      <c r="AU324" s="275" t="s">
        <v>88</v>
      </c>
      <c r="AV324" s="13" t="s">
        <v>86</v>
      </c>
      <c r="AW324" s="13" t="s">
        <v>34</v>
      </c>
      <c r="AX324" s="13" t="s">
        <v>78</v>
      </c>
      <c r="AY324" s="275" t="s">
        <v>141</v>
      </c>
    </row>
    <row r="325" s="13" customFormat="1">
      <c r="A325" s="13"/>
      <c r="B325" s="265"/>
      <c r="C325" s="266"/>
      <c r="D325" s="267" t="s">
        <v>149</v>
      </c>
      <c r="E325" s="268" t="s">
        <v>1</v>
      </c>
      <c r="F325" s="269" t="s">
        <v>649</v>
      </c>
      <c r="G325" s="266"/>
      <c r="H325" s="268" t="s">
        <v>1</v>
      </c>
      <c r="I325" s="270"/>
      <c r="J325" s="266"/>
      <c r="K325" s="266"/>
      <c r="L325" s="271"/>
      <c r="M325" s="272"/>
      <c r="N325" s="273"/>
      <c r="O325" s="273"/>
      <c r="P325" s="273"/>
      <c r="Q325" s="273"/>
      <c r="R325" s="273"/>
      <c r="S325" s="273"/>
      <c r="T325" s="274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75" t="s">
        <v>149</v>
      </c>
      <c r="AU325" s="275" t="s">
        <v>88</v>
      </c>
      <c r="AV325" s="13" t="s">
        <v>86</v>
      </c>
      <c r="AW325" s="13" t="s">
        <v>34</v>
      </c>
      <c r="AX325" s="13" t="s">
        <v>78</v>
      </c>
      <c r="AY325" s="275" t="s">
        <v>141</v>
      </c>
    </row>
    <row r="326" s="13" customFormat="1">
      <c r="A326" s="13"/>
      <c r="B326" s="265"/>
      <c r="C326" s="266"/>
      <c r="D326" s="267" t="s">
        <v>149</v>
      </c>
      <c r="E326" s="268" t="s">
        <v>1</v>
      </c>
      <c r="F326" s="269" t="s">
        <v>650</v>
      </c>
      <c r="G326" s="266"/>
      <c r="H326" s="268" t="s">
        <v>1</v>
      </c>
      <c r="I326" s="270"/>
      <c r="J326" s="266"/>
      <c r="K326" s="266"/>
      <c r="L326" s="271"/>
      <c r="M326" s="272"/>
      <c r="N326" s="273"/>
      <c r="O326" s="273"/>
      <c r="P326" s="273"/>
      <c r="Q326" s="273"/>
      <c r="R326" s="273"/>
      <c r="S326" s="273"/>
      <c r="T326" s="274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75" t="s">
        <v>149</v>
      </c>
      <c r="AU326" s="275" t="s">
        <v>88</v>
      </c>
      <c r="AV326" s="13" t="s">
        <v>86</v>
      </c>
      <c r="AW326" s="13" t="s">
        <v>34</v>
      </c>
      <c r="AX326" s="13" t="s">
        <v>78</v>
      </c>
      <c r="AY326" s="275" t="s">
        <v>141</v>
      </c>
    </row>
    <row r="327" s="13" customFormat="1">
      <c r="A327" s="13"/>
      <c r="B327" s="265"/>
      <c r="C327" s="266"/>
      <c r="D327" s="267" t="s">
        <v>149</v>
      </c>
      <c r="E327" s="268" t="s">
        <v>1</v>
      </c>
      <c r="F327" s="269" t="s">
        <v>651</v>
      </c>
      <c r="G327" s="266"/>
      <c r="H327" s="268" t="s">
        <v>1</v>
      </c>
      <c r="I327" s="270"/>
      <c r="J327" s="266"/>
      <c r="K327" s="266"/>
      <c r="L327" s="271"/>
      <c r="M327" s="272"/>
      <c r="N327" s="273"/>
      <c r="O327" s="273"/>
      <c r="P327" s="273"/>
      <c r="Q327" s="273"/>
      <c r="R327" s="273"/>
      <c r="S327" s="273"/>
      <c r="T327" s="274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75" t="s">
        <v>149</v>
      </c>
      <c r="AU327" s="275" t="s">
        <v>88</v>
      </c>
      <c r="AV327" s="13" t="s">
        <v>86</v>
      </c>
      <c r="AW327" s="13" t="s">
        <v>34</v>
      </c>
      <c r="AX327" s="13" t="s">
        <v>78</v>
      </c>
      <c r="AY327" s="275" t="s">
        <v>141</v>
      </c>
    </row>
    <row r="328" s="14" customFormat="1">
      <c r="A328" s="14"/>
      <c r="B328" s="276"/>
      <c r="C328" s="277"/>
      <c r="D328" s="267" t="s">
        <v>149</v>
      </c>
      <c r="E328" s="278" t="s">
        <v>1</v>
      </c>
      <c r="F328" s="279" t="s">
        <v>657</v>
      </c>
      <c r="G328" s="277"/>
      <c r="H328" s="280">
        <v>152.357</v>
      </c>
      <c r="I328" s="281"/>
      <c r="J328" s="277"/>
      <c r="K328" s="277"/>
      <c r="L328" s="282"/>
      <c r="M328" s="283"/>
      <c r="N328" s="284"/>
      <c r="O328" s="284"/>
      <c r="P328" s="284"/>
      <c r="Q328" s="284"/>
      <c r="R328" s="284"/>
      <c r="S328" s="284"/>
      <c r="T328" s="285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86" t="s">
        <v>149</v>
      </c>
      <c r="AU328" s="286" t="s">
        <v>88</v>
      </c>
      <c r="AV328" s="14" t="s">
        <v>88</v>
      </c>
      <c r="AW328" s="14" t="s">
        <v>34</v>
      </c>
      <c r="AX328" s="14" t="s">
        <v>78</v>
      </c>
      <c r="AY328" s="286" t="s">
        <v>141</v>
      </c>
    </row>
    <row r="329" s="14" customFormat="1">
      <c r="A329" s="14"/>
      <c r="B329" s="276"/>
      <c r="C329" s="277"/>
      <c r="D329" s="267" t="s">
        <v>149</v>
      </c>
      <c r="E329" s="278" t="s">
        <v>1</v>
      </c>
      <c r="F329" s="279" t="s">
        <v>620</v>
      </c>
      <c r="G329" s="277"/>
      <c r="H329" s="280">
        <v>38.595999999999997</v>
      </c>
      <c r="I329" s="281"/>
      <c r="J329" s="277"/>
      <c r="K329" s="277"/>
      <c r="L329" s="282"/>
      <c r="M329" s="283"/>
      <c r="N329" s="284"/>
      <c r="O329" s="284"/>
      <c r="P329" s="284"/>
      <c r="Q329" s="284"/>
      <c r="R329" s="284"/>
      <c r="S329" s="284"/>
      <c r="T329" s="285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86" t="s">
        <v>149</v>
      </c>
      <c r="AU329" s="286" t="s">
        <v>88</v>
      </c>
      <c r="AV329" s="14" t="s">
        <v>88</v>
      </c>
      <c r="AW329" s="14" t="s">
        <v>34</v>
      </c>
      <c r="AX329" s="14" t="s">
        <v>78</v>
      </c>
      <c r="AY329" s="286" t="s">
        <v>141</v>
      </c>
    </row>
    <row r="330" s="16" customFormat="1">
      <c r="A330" s="16"/>
      <c r="B330" s="310"/>
      <c r="C330" s="311"/>
      <c r="D330" s="267" t="s">
        <v>149</v>
      </c>
      <c r="E330" s="312" t="s">
        <v>1</v>
      </c>
      <c r="F330" s="313" t="s">
        <v>413</v>
      </c>
      <c r="G330" s="311"/>
      <c r="H330" s="314">
        <v>190.953</v>
      </c>
      <c r="I330" s="315"/>
      <c r="J330" s="311"/>
      <c r="K330" s="311"/>
      <c r="L330" s="316"/>
      <c r="M330" s="317"/>
      <c r="N330" s="318"/>
      <c r="O330" s="318"/>
      <c r="P330" s="318"/>
      <c r="Q330" s="318"/>
      <c r="R330" s="318"/>
      <c r="S330" s="318"/>
      <c r="T330" s="319"/>
      <c r="U330" s="16"/>
      <c r="V330" s="16"/>
      <c r="W330" s="16"/>
      <c r="X330" s="16"/>
      <c r="Y330" s="16"/>
      <c r="Z330" s="16"/>
      <c r="AA330" s="16"/>
      <c r="AB330" s="16"/>
      <c r="AC330" s="16"/>
      <c r="AD330" s="16"/>
      <c r="AE330" s="16"/>
      <c r="AT330" s="320" t="s">
        <v>149</v>
      </c>
      <c r="AU330" s="320" t="s">
        <v>88</v>
      </c>
      <c r="AV330" s="16" t="s">
        <v>166</v>
      </c>
      <c r="AW330" s="16" t="s">
        <v>34</v>
      </c>
      <c r="AX330" s="16" t="s">
        <v>78</v>
      </c>
      <c r="AY330" s="320" t="s">
        <v>141</v>
      </c>
    </row>
    <row r="331" s="14" customFormat="1">
      <c r="A331" s="14"/>
      <c r="B331" s="276"/>
      <c r="C331" s="277"/>
      <c r="D331" s="267" t="s">
        <v>149</v>
      </c>
      <c r="E331" s="278" t="s">
        <v>1</v>
      </c>
      <c r="F331" s="279" t="s">
        <v>658</v>
      </c>
      <c r="G331" s="277"/>
      <c r="H331" s="280">
        <v>381.90600000000001</v>
      </c>
      <c r="I331" s="281"/>
      <c r="J331" s="277"/>
      <c r="K331" s="277"/>
      <c r="L331" s="282"/>
      <c r="M331" s="283"/>
      <c r="N331" s="284"/>
      <c r="O331" s="284"/>
      <c r="P331" s="284"/>
      <c r="Q331" s="284"/>
      <c r="R331" s="284"/>
      <c r="S331" s="284"/>
      <c r="T331" s="285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86" t="s">
        <v>149</v>
      </c>
      <c r="AU331" s="286" t="s">
        <v>88</v>
      </c>
      <c r="AV331" s="14" t="s">
        <v>88</v>
      </c>
      <c r="AW331" s="14" t="s">
        <v>34</v>
      </c>
      <c r="AX331" s="14" t="s">
        <v>86</v>
      </c>
      <c r="AY331" s="286" t="s">
        <v>141</v>
      </c>
    </row>
    <row r="332" s="2" customFormat="1" ht="24" customHeight="1">
      <c r="A332" s="39"/>
      <c r="B332" s="40"/>
      <c r="C332" s="251" t="s">
        <v>342</v>
      </c>
      <c r="D332" s="251" t="s">
        <v>143</v>
      </c>
      <c r="E332" s="252" t="s">
        <v>659</v>
      </c>
      <c r="F332" s="253" t="s">
        <v>660</v>
      </c>
      <c r="G332" s="254" t="s">
        <v>169</v>
      </c>
      <c r="H332" s="255">
        <v>2234.252</v>
      </c>
      <c r="I332" s="256"/>
      <c r="J332" s="257">
        <f>ROUND(I332*H332,2)</f>
        <v>0</v>
      </c>
      <c r="K332" s="258"/>
      <c r="L332" s="45"/>
      <c r="M332" s="259" t="s">
        <v>1</v>
      </c>
      <c r="N332" s="260" t="s">
        <v>43</v>
      </c>
      <c r="O332" s="92"/>
      <c r="P332" s="261">
        <f>O332*H332</f>
        <v>0</v>
      </c>
      <c r="Q332" s="261">
        <v>0.00098999999999999999</v>
      </c>
      <c r="R332" s="261">
        <f>Q332*H332</f>
        <v>2.2119094800000001</v>
      </c>
      <c r="S332" s="261">
        <v>0</v>
      </c>
      <c r="T332" s="262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63" t="s">
        <v>147</v>
      </c>
      <c r="AT332" s="263" t="s">
        <v>143</v>
      </c>
      <c r="AU332" s="263" t="s">
        <v>88</v>
      </c>
      <c r="AY332" s="18" t="s">
        <v>141</v>
      </c>
      <c r="BE332" s="264">
        <f>IF(N332="základní",J332,0)</f>
        <v>0</v>
      </c>
      <c r="BF332" s="264">
        <f>IF(N332="snížená",J332,0)</f>
        <v>0</v>
      </c>
      <c r="BG332" s="264">
        <f>IF(N332="zákl. přenesená",J332,0)</f>
        <v>0</v>
      </c>
      <c r="BH332" s="264">
        <f>IF(N332="sníž. přenesená",J332,0)</f>
        <v>0</v>
      </c>
      <c r="BI332" s="264">
        <f>IF(N332="nulová",J332,0)</f>
        <v>0</v>
      </c>
      <c r="BJ332" s="18" t="s">
        <v>86</v>
      </c>
      <c r="BK332" s="264">
        <f>ROUND(I332*H332,2)</f>
        <v>0</v>
      </c>
      <c r="BL332" s="18" t="s">
        <v>147</v>
      </c>
      <c r="BM332" s="263" t="s">
        <v>661</v>
      </c>
    </row>
    <row r="333" s="13" customFormat="1">
      <c r="A333" s="13"/>
      <c r="B333" s="265"/>
      <c r="C333" s="266"/>
      <c r="D333" s="267" t="s">
        <v>149</v>
      </c>
      <c r="E333" s="268" t="s">
        <v>1</v>
      </c>
      <c r="F333" s="269" t="s">
        <v>662</v>
      </c>
      <c r="G333" s="266"/>
      <c r="H333" s="268" t="s">
        <v>1</v>
      </c>
      <c r="I333" s="270"/>
      <c r="J333" s="266"/>
      <c r="K333" s="266"/>
      <c r="L333" s="271"/>
      <c r="M333" s="272"/>
      <c r="N333" s="273"/>
      <c r="O333" s="273"/>
      <c r="P333" s="273"/>
      <c r="Q333" s="273"/>
      <c r="R333" s="273"/>
      <c r="S333" s="273"/>
      <c r="T333" s="274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75" t="s">
        <v>149</v>
      </c>
      <c r="AU333" s="275" t="s">
        <v>88</v>
      </c>
      <c r="AV333" s="13" t="s">
        <v>86</v>
      </c>
      <c r="AW333" s="13" t="s">
        <v>34</v>
      </c>
      <c r="AX333" s="13" t="s">
        <v>78</v>
      </c>
      <c r="AY333" s="275" t="s">
        <v>141</v>
      </c>
    </row>
    <row r="334" s="14" customFormat="1">
      <c r="A334" s="14"/>
      <c r="B334" s="276"/>
      <c r="C334" s="277"/>
      <c r="D334" s="267" t="s">
        <v>149</v>
      </c>
      <c r="E334" s="278" t="s">
        <v>1</v>
      </c>
      <c r="F334" s="279" t="s">
        <v>663</v>
      </c>
      <c r="G334" s="277"/>
      <c r="H334" s="280">
        <v>345.33699999999999</v>
      </c>
      <c r="I334" s="281"/>
      <c r="J334" s="277"/>
      <c r="K334" s="277"/>
      <c r="L334" s="282"/>
      <c r="M334" s="283"/>
      <c r="N334" s="284"/>
      <c r="O334" s="284"/>
      <c r="P334" s="284"/>
      <c r="Q334" s="284"/>
      <c r="R334" s="284"/>
      <c r="S334" s="284"/>
      <c r="T334" s="285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86" t="s">
        <v>149</v>
      </c>
      <c r="AU334" s="286" t="s">
        <v>88</v>
      </c>
      <c r="AV334" s="14" t="s">
        <v>88</v>
      </c>
      <c r="AW334" s="14" t="s">
        <v>34</v>
      </c>
      <c r="AX334" s="14" t="s">
        <v>78</v>
      </c>
      <c r="AY334" s="286" t="s">
        <v>141</v>
      </c>
    </row>
    <row r="335" s="14" customFormat="1">
      <c r="A335" s="14"/>
      <c r="B335" s="276"/>
      <c r="C335" s="277"/>
      <c r="D335" s="267" t="s">
        <v>149</v>
      </c>
      <c r="E335" s="278" t="s">
        <v>1</v>
      </c>
      <c r="F335" s="279" t="s">
        <v>664</v>
      </c>
      <c r="G335" s="277"/>
      <c r="H335" s="280">
        <v>771.78899999999999</v>
      </c>
      <c r="I335" s="281"/>
      <c r="J335" s="277"/>
      <c r="K335" s="277"/>
      <c r="L335" s="282"/>
      <c r="M335" s="283"/>
      <c r="N335" s="284"/>
      <c r="O335" s="284"/>
      <c r="P335" s="284"/>
      <c r="Q335" s="284"/>
      <c r="R335" s="284"/>
      <c r="S335" s="284"/>
      <c r="T335" s="285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86" t="s">
        <v>149</v>
      </c>
      <c r="AU335" s="286" t="s">
        <v>88</v>
      </c>
      <c r="AV335" s="14" t="s">
        <v>88</v>
      </c>
      <c r="AW335" s="14" t="s">
        <v>34</v>
      </c>
      <c r="AX335" s="14" t="s">
        <v>78</v>
      </c>
      <c r="AY335" s="286" t="s">
        <v>141</v>
      </c>
    </row>
    <row r="336" s="16" customFormat="1">
      <c r="A336" s="16"/>
      <c r="B336" s="310"/>
      <c r="C336" s="311"/>
      <c r="D336" s="267" t="s">
        <v>149</v>
      </c>
      <c r="E336" s="312" t="s">
        <v>1</v>
      </c>
      <c r="F336" s="313" t="s">
        <v>413</v>
      </c>
      <c r="G336" s="311"/>
      <c r="H336" s="314">
        <v>1117.126</v>
      </c>
      <c r="I336" s="315"/>
      <c r="J336" s="311"/>
      <c r="K336" s="311"/>
      <c r="L336" s="316"/>
      <c r="M336" s="317"/>
      <c r="N336" s="318"/>
      <c r="O336" s="318"/>
      <c r="P336" s="318"/>
      <c r="Q336" s="318"/>
      <c r="R336" s="318"/>
      <c r="S336" s="318"/>
      <c r="T336" s="319"/>
      <c r="U336" s="16"/>
      <c r="V336" s="16"/>
      <c r="W336" s="16"/>
      <c r="X336" s="16"/>
      <c r="Y336" s="16"/>
      <c r="Z336" s="16"/>
      <c r="AA336" s="16"/>
      <c r="AB336" s="16"/>
      <c r="AC336" s="16"/>
      <c r="AD336" s="16"/>
      <c r="AE336" s="16"/>
      <c r="AT336" s="320" t="s">
        <v>149</v>
      </c>
      <c r="AU336" s="320" t="s">
        <v>88</v>
      </c>
      <c r="AV336" s="16" t="s">
        <v>166</v>
      </c>
      <c r="AW336" s="16" t="s">
        <v>34</v>
      </c>
      <c r="AX336" s="16" t="s">
        <v>78</v>
      </c>
      <c r="AY336" s="320" t="s">
        <v>141</v>
      </c>
    </row>
    <row r="337" s="14" customFormat="1">
      <c r="A337" s="14"/>
      <c r="B337" s="276"/>
      <c r="C337" s="277"/>
      <c r="D337" s="267" t="s">
        <v>149</v>
      </c>
      <c r="E337" s="278" t="s">
        <v>1</v>
      </c>
      <c r="F337" s="279" t="s">
        <v>665</v>
      </c>
      <c r="G337" s="277"/>
      <c r="H337" s="280">
        <v>2234.252</v>
      </c>
      <c r="I337" s="281"/>
      <c r="J337" s="277"/>
      <c r="K337" s="277"/>
      <c r="L337" s="282"/>
      <c r="M337" s="283"/>
      <c r="N337" s="284"/>
      <c r="O337" s="284"/>
      <c r="P337" s="284"/>
      <c r="Q337" s="284"/>
      <c r="R337" s="284"/>
      <c r="S337" s="284"/>
      <c r="T337" s="285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86" t="s">
        <v>149</v>
      </c>
      <c r="AU337" s="286" t="s">
        <v>88</v>
      </c>
      <c r="AV337" s="14" t="s">
        <v>88</v>
      </c>
      <c r="AW337" s="14" t="s">
        <v>34</v>
      </c>
      <c r="AX337" s="14" t="s">
        <v>86</v>
      </c>
      <c r="AY337" s="286" t="s">
        <v>141</v>
      </c>
    </row>
    <row r="338" s="2" customFormat="1" ht="24" customHeight="1">
      <c r="A338" s="39"/>
      <c r="B338" s="40"/>
      <c r="C338" s="251" t="s">
        <v>346</v>
      </c>
      <c r="D338" s="251" t="s">
        <v>143</v>
      </c>
      <c r="E338" s="252" t="s">
        <v>666</v>
      </c>
      <c r="F338" s="253" t="s">
        <v>667</v>
      </c>
      <c r="G338" s="254" t="s">
        <v>169</v>
      </c>
      <c r="H338" s="255">
        <v>210.46600000000001</v>
      </c>
      <c r="I338" s="256"/>
      <c r="J338" s="257">
        <f>ROUND(I338*H338,2)</f>
        <v>0</v>
      </c>
      <c r="K338" s="258"/>
      <c r="L338" s="45"/>
      <c r="M338" s="259" t="s">
        <v>1</v>
      </c>
      <c r="N338" s="260" t="s">
        <v>43</v>
      </c>
      <c r="O338" s="92"/>
      <c r="P338" s="261">
        <f>O338*H338</f>
        <v>0</v>
      </c>
      <c r="Q338" s="261">
        <v>0.00158</v>
      </c>
      <c r="R338" s="261">
        <f>Q338*H338</f>
        <v>0.33253628000000002</v>
      </c>
      <c r="S338" s="261">
        <v>0</v>
      </c>
      <c r="T338" s="262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63" t="s">
        <v>147</v>
      </c>
      <c r="AT338" s="263" t="s">
        <v>143</v>
      </c>
      <c r="AU338" s="263" t="s">
        <v>88</v>
      </c>
      <c r="AY338" s="18" t="s">
        <v>141</v>
      </c>
      <c r="BE338" s="264">
        <f>IF(N338="základní",J338,0)</f>
        <v>0</v>
      </c>
      <c r="BF338" s="264">
        <f>IF(N338="snížená",J338,0)</f>
        <v>0</v>
      </c>
      <c r="BG338" s="264">
        <f>IF(N338="zákl. přenesená",J338,0)</f>
        <v>0</v>
      </c>
      <c r="BH338" s="264">
        <f>IF(N338="sníž. přenesená",J338,0)</f>
        <v>0</v>
      </c>
      <c r="BI338" s="264">
        <f>IF(N338="nulová",J338,0)</f>
        <v>0</v>
      </c>
      <c r="BJ338" s="18" t="s">
        <v>86</v>
      </c>
      <c r="BK338" s="264">
        <f>ROUND(I338*H338,2)</f>
        <v>0</v>
      </c>
      <c r="BL338" s="18" t="s">
        <v>147</v>
      </c>
      <c r="BM338" s="263" t="s">
        <v>668</v>
      </c>
    </row>
    <row r="339" s="13" customFormat="1">
      <c r="A339" s="13"/>
      <c r="B339" s="265"/>
      <c r="C339" s="266"/>
      <c r="D339" s="267" t="s">
        <v>149</v>
      </c>
      <c r="E339" s="268" t="s">
        <v>1</v>
      </c>
      <c r="F339" s="269" t="s">
        <v>669</v>
      </c>
      <c r="G339" s="266"/>
      <c r="H339" s="268" t="s">
        <v>1</v>
      </c>
      <c r="I339" s="270"/>
      <c r="J339" s="266"/>
      <c r="K339" s="266"/>
      <c r="L339" s="271"/>
      <c r="M339" s="272"/>
      <c r="N339" s="273"/>
      <c r="O339" s="273"/>
      <c r="P339" s="273"/>
      <c r="Q339" s="273"/>
      <c r="R339" s="273"/>
      <c r="S339" s="273"/>
      <c r="T339" s="274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75" t="s">
        <v>149</v>
      </c>
      <c r="AU339" s="275" t="s">
        <v>88</v>
      </c>
      <c r="AV339" s="13" t="s">
        <v>86</v>
      </c>
      <c r="AW339" s="13" t="s">
        <v>34</v>
      </c>
      <c r="AX339" s="13" t="s">
        <v>78</v>
      </c>
      <c r="AY339" s="275" t="s">
        <v>141</v>
      </c>
    </row>
    <row r="340" s="13" customFormat="1">
      <c r="A340" s="13"/>
      <c r="B340" s="265"/>
      <c r="C340" s="266"/>
      <c r="D340" s="267" t="s">
        <v>149</v>
      </c>
      <c r="E340" s="268" t="s">
        <v>1</v>
      </c>
      <c r="F340" s="269" t="s">
        <v>670</v>
      </c>
      <c r="G340" s="266"/>
      <c r="H340" s="268" t="s">
        <v>1</v>
      </c>
      <c r="I340" s="270"/>
      <c r="J340" s="266"/>
      <c r="K340" s="266"/>
      <c r="L340" s="271"/>
      <c r="M340" s="272"/>
      <c r="N340" s="273"/>
      <c r="O340" s="273"/>
      <c r="P340" s="273"/>
      <c r="Q340" s="273"/>
      <c r="R340" s="273"/>
      <c r="S340" s="273"/>
      <c r="T340" s="274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75" t="s">
        <v>149</v>
      </c>
      <c r="AU340" s="275" t="s">
        <v>88</v>
      </c>
      <c r="AV340" s="13" t="s">
        <v>86</v>
      </c>
      <c r="AW340" s="13" t="s">
        <v>34</v>
      </c>
      <c r="AX340" s="13" t="s">
        <v>78</v>
      </c>
      <c r="AY340" s="275" t="s">
        <v>141</v>
      </c>
    </row>
    <row r="341" s="14" customFormat="1">
      <c r="A341" s="14"/>
      <c r="B341" s="276"/>
      <c r="C341" s="277"/>
      <c r="D341" s="267" t="s">
        <v>149</v>
      </c>
      <c r="E341" s="278" t="s">
        <v>1</v>
      </c>
      <c r="F341" s="279" t="s">
        <v>671</v>
      </c>
      <c r="G341" s="277"/>
      <c r="H341" s="280">
        <v>140.31100000000001</v>
      </c>
      <c r="I341" s="281"/>
      <c r="J341" s="277"/>
      <c r="K341" s="277"/>
      <c r="L341" s="282"/>
      <c r="M341" s="283"/>
      <c r="N341" s="284"/>
      <c r="O341" s="284"/>
      <c r="P341" s="284"/>
      <c r="Q341" s="284"/>
      <c r="R341" s="284"/>
      <c r="S341" s="284"/>
      <c r="T341" s="285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86" t="s">
        <v>149</v>
      </c>
      <c r="AU341" s="286" t="s">
        <v>88</v>
      </c>
      <c r="AV341" s="14" t="s">
        <v>88</v>
      </c>
      <c r="AW341" s="14" t="s">
        <v>34</v>
      </c>
      <c r="AX341" s="14" t="s">
        <v>78</v>
      </c>
      <c r="AY341" s="286" t="s">
        <v>141</v>
      </c>
    </row>
    <row r="342" s="14" customFormat="1">
      <c r="A342" s="14"/>
      <c r="B342" s="276"/>
      <c r="C342" s="277"/>
      <c r="D342" s="267" t="s">
        <v>149</v>
      </c>
      <c r="E342" s="278" t="s">
        <v>1</v>
      </c>
      <c r="F342" s="279" t="s">
        <v>672</v>
      </c>
      <c r="G342" s="277"/>
      <c r="H342" s="280">
        <v>70.155000000000001</v>
      </c>
      <c r="I342" s="281"/>
      <c r="J342" s="277"/>
      <c r="K342" s="277"/>
      <c r="L342" s="282"/>
      <c r="M342" s="283"/>
      <c r="N342" s="284"/>
      <c r="O342" s="284"/>
      <c r="P342" s="284"/>
      <c r="Q342" s="284"/>
      <c r="R342" s="284"/>
      <c r="S342" s="284"/>
      <c r="T342" s="285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86" t="s">
        <v>149</v>
      </c>
      <c r="AU342" s="286" t="s">
        <v>88</v>
      </c>
      <c r="AV342" s="14" t="s">
        <v>88</v>
      </c>
      <c r="AW342" s="14" t="s">
        <v>34</v>
      </c>
      <c r="AX342" s="14" t="s">
        <v>78</v>
      </c>
      <c r="AY342" s="286" t="s">
        <v>141</v>
      </c>
    </row>
    <row r="343" s="15" customFormat="1">
      <c r="A343" s="15"/>
      <c r="B343" s="287"/>
      <c r="C343" s="288"/>
      <c r="D343" s="267" t="s">
        <v>149</v>
      </c>
      <c r="E343" s="289" t="s">
        <v>1</v>
      </c>
      <c r="F343" s="290" t="s">
        <v>157</v>
      </c>
      <c r="G343" s="288"/>
      <c r="H343" s="291">
        <v>210.46600000000001</v>
      </c>
      <c r="I343" s="292"/>
      <c r="J343" s="288"/>
      <c r="K343" s="288"/>
      <c r="L343" s="293"/>
      <c r="M343" s="294"/>
      <c r="N343" s="295"/>
      <c r="O343" s="295"/>
      <c r="P343" s="295"/>
      <c r="Q343" s="295"/>
      <c r="R343" s="295"/>
      <c r="S343" s="295"/>
      <c r="T343" s="296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97" t="s">
        <v>149</v>
      </c>
      <c r="AU343" s="297" t="s">
        <v>88</v>
      </c>
      <c r="AV343" s="15" t="s">
        <v>147</v>
      </c>
      <c r="AW343" s="15" t="s">
        <v>34</v>
      </c>
      <c r="AX343" s="15" t="s">
        <v>86</v>
      </c>
      <c r="AY343" s="297" t="s">
        <v>141</v>
      </c>
    </row>
    <row r="344" s="2" customFormat="1" ht="24" customHeight="1">
      <c r="A344" s="39"/>
      <c r="B344" s="40"/>
      <c r="C344" s="251" t="s">
        <v>355</v>
      </c>
      <c r="D344" s="251" t="s">
        <v>143</v>
      </c>
      <c r="E344" s="252" t="s">
        <v>673</v>
      </c>
      <c r="F344" s="253" t="s">
        <v>674</v>
      </c>
      <c r="G344" s="254" t="s">
        <v>169</v>
      </c>
      <c r="H344" s="255">
        <v>398.27800000000002</v>
      </c>
      <c r="I344" s="256"/>
      <c r="J344" s="257">
        <f>ROUND(I344*H344,2)</f>
        <v>0</v>
      </c>
      <c r="K344" s="258"/>
      <c r="L344" s="45"/>
      <c r="M344" s="259" t="s">
        <v>1</v>
      </c>
      <c r="N344" s="260" t="s">
        <v>43</v>
      </c>
      <c r="O344" s="92"/>
      <c r="P344" s="261">
        <f>O344*H344</f>
        <v>0</v>
      </c>
      <c r="Q344" s="261">
        <v>0</v>
      </c>
      <c r="R344" s="261">
        <f>Q344*H344</f>
        <v>0</v>
      </c>
      <c r="S344" s="261">
        <v>0</v>
      </c>
      <c r="T344" s="262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63" t="s">
        <v>147</v>
      </c>
      <c r="AT344" s="263" t="s">
        <v>143</v>
      </c>
      <c r="AU344" s="263" t="s">
        <v>88</v>
      </c>
      <c r="AY344" s="18" t="s">
        <v>141</v>
      </c>
      <c r="BE344" s="264">
        <f>IF(N344="základní",J344,0)</f>
        <v>0</v>
      </c>
      <c r="BF344" s="264">
        <f>IF(N344="snížená",J344,0)</f>
        <v>0</v>
      </c>
      <c r="BG344" s="264">
        <f>IF(N344="zákl. přenesená",J344,0)</f>
        <v>0</v>
      </c>
      <c r="BH344" s="264">
        <f>IF(N344="sníž. přenesená",J344,0)</f>
        <v>0</v>
      </c>
      <c r="BI344" s="264">
        <f>IF(N344="nulová",J344,0)</f>
        <v>0</v>
      </c>
      <c r="BJ344" s="18" t="s">
        <v>86</v>
      </c>
      <c r="BK344" s="264">
        <f>ROUND(I344*H344,2)</f>
        <v>0</v>
      </c>
      <c r="BL344" s="18" t="s">
        <v>147</v>
      </c>
      <c r="BM344" s="263" t="s">
        <v>675</v>
      </c>
    </row>
    <row r="345" s="14" customFormat="1">
      <c r="A345" s="14"/>
      <c r="B345" s="276"/>
      <c r="C345" s="277"/>
      <c r="D345" s="267" t="s">
        <v>149</v>
      </c>
      <c r="E345" s="278" t="s">
        <v>1</v>
      </c>
      <c r="F345" s="279" t="s">
        <v>671</v>
      </c>
      <c r="G345" s="277"/>
      <c r="H345" s="280">
        <v>140.31100000000001</v>
      </c>
      <c r="I345" s="281"/>
      <c r="J345" s="277"/>
      <c r="K345" s="277"/>
      <c r="L345" s="282"/>
      <c r="M345" s="283"/>
      <c r="N345" s="284"/>
      <c r="O345" s="284"/>
      <c r="P345" s="284"/>
      <c r="Q345" s="284"/>
      <c r="R345" s="284"/>
      <c r="S345" s="284"/>
      <c r="T345" s="285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86" t="s">
        <v>149</v>
      </c>
      <c r="AU345" s="286" t="s">
        <v>88</v>
      </c>
      <c r="AV345" s="14" t="s">
        <v>88</v>
      </c>
      <c r="AW345" s="14" t="s">
        <v>34</v>
      </c>
      <c r="AX345" s="14" t="s">
        <v>78</v>
      </c>
      <c r="AY345" s="286" t="s">
        <v>141</v>
      </c>
    </row>
    <row r="346" s="14" customFormat="1">
      <c r="A346" s="14"/>
      <c r="B346" s="276"/>
      <c r="C346" s="277"/>
      <c r="D346" s="267" t="s">
        <v>149</v>
      </c>
      <c r="E346" s="278" t="s">
        <v>1</v>
      </c>
      <c r="F346" s="279" t="s">
        <v>672</v>
      </c>
      <c r="G346" s="277"/>
      <c r="H346" s="280">
        <v>70.155000000000001</v>
      </c>
      <c r="I346" s="281"/>
      <c r="J346" s="277"/>
      <c r="K346" s="277"/>
      <c r="L346" s="282"/>
      <c r="M346" s="283"/>
      <c r="N346" s="284"/>
      <c r="O346" s="284"/>
      <c r="P346" s="284"/>
      <c r="Q346" s="284"/>
      <c r="R346" s="284"/>
      <c r="S346" s="284"/>
      <c r="T346" s="285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86" t="s">
        <v>149</v>
      </c>
      <c r="AU346" s="286" t="s">
        <v>88</v>
      </c>
      <c r="AV346" s="14" t="s">
        <v>88</v>
      </c>
      <c r="AW346" s="14" t="s">
        <v>34</v>
      </c>
      <c r="AX346" s="14" t="s">
        <v>78</v>
      </c>
      <c r="AY346" s="286" t="s">
        <v>141</v>
      </c>
    </row>
    <row r="347" s="16" customFormat="1">
      <c r="A347" s="16"/>
      <c r="B347" s="310"/>
      <c r="C347" s="311"/>
      <c r="D347" s="267" t="s">
        <v>149</v>
      </c>
      <c r="E347" s="312" t="s">
        <v>1</v>
      </c>
      <c r="F347" s="313" t="s">
        <v>413</v>
      </c>
      <c r="G347" s="311"/>
      <c r="H347" s="314">
        <v>210.46600000000001</v>
      </c>
      <c r="I347" s="315"/>
      <c r="J347" s="311"/>
      <c r="K347" s="311"/>
      <c r="L347" s="316"/>
      <c r="M347" s="317"/>
      <c r="N347" s="318"/>
      <c r="O347" s="318"/>
      <c r="P347" s="318"/>
      <c r="Q347" s="318"/>
      <c r="R347" s="318"/>
      <c r="S347" s="318"/>
      <c r="T347" s="319"/>
      <c r="U347" s="16"/>
      <c r="V347" s="16"/>
      <c r="W347" s="16"/>
      <c r="X347" s="16"/>
      <c r="Y347" s="16"/>
      <c r="Z347" s="16"/>
      <c r="AA347" s="16"/>
      <c r="AB347" s="16"/>
      <c r="AC347" s="16"/>
      <c r="AD347" s="16"/>
      <c r="AE347" s="16"/>
      <c r="AT347" s="320" t="s">
        <v>149</v>
      </c>
      <c r="AU347" s="320" t="s">
        <v>88</v>
      </c>
      <c r="AV347" s="16" t="s">
        <v>166</v>
      </c>
      <c r="AW347" s="16" t="s">
        <v>34</v>
      </c>
      <c r="AX347" s="16" t="s">
        <v>78</v>
      </c>
      <c r="AY347" s="320" t="s">
        <v>141</v>
      </c>
    </row>
    <row r="348" s="14" customFormat="1">
      <c r="A348" s="14"/>
      <c r="B348" s="276"/>
      <c r="C348" s="277"/>
      <c r="D348" s="267" t="s">
        <v>149</v>
      </c>
      <c r="E348" s="278" t="s">
        <v>1</v>
      </c>
      <c r="F348" s="279" t="s">
        <v>663</v>
      </c>
      <c r="G348" s="277"/>
      <c r="H348" s="280">
        <v>345.33699999999999</v>
      </c>
      <c r="I348" s="281"/>
      <c r="J348" s="277"/>
      <c r="K348" s="277"/>
      <c r="L348" s="282"/>
      <c r="M348" s="283"/>
      <c r="N348" s="284"/>
      <c r="O348" s="284"/>
      <c r="P348" s="284"/>
      <c r="Q348" s="284"/>
      <c r="R348" s="284"/>
      <c r="S348" s="284"/>
      <c r="T348" s="285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86" t="s">
        <v>149</v>
      </c>
      <c r="AU348" s="286" t="s">
        <v>88</v>
      </c>
      <c r="AV348" s="14" t="s">
        <v>88</v>
      </c>
      <c r="AW348" s="14" t="s">
        <v>34</v>
      </c>
      <c r="AX348" s="14" t="s">
        <v>78</v>
      </c>
      <c r="AY348" s="286" t="s">
        <v>141</v>
      </c>
    </row>
    <row r="349" s="14" customFormat="1">
      <c r="A349" s="14"/>
      <c r="B349" s="276"/>
      <c r="C349" s="277"/>
      <c r="D349" s="267" t="s">
        <v>149</v>
      </c>
      <c r="E349" s="278" t="s">
        <v>1</v>
      </c>
      <c r="F349" s="279" t="s">
        <v>664</v>
      </c>
      <c r="G349" s="277"/>
      <c r="H349" s="280">
        <v>771.78899999999999</v>
      </c>
      <c r="I349" s="281"/>
      <c r="J349" s="277"/>
      <c r="K349" s="277"/>
      <c r="L349" s="282"/>
      <c r="M349" s="283"/>
      <c r="N349" s="284"/>
      <c r="O349" s="284"/>
      <c r="P349" s="284"/>
      <c r="Q349" s="284"/>
      <c r="R349" s="284"/>
      <c r="S349" s="284"/>
      <c r="T349" s="285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86" t="s">
        <v>149</v>
      </c>
      <c r="AU349" s="286" t="s">
        <v>88</v>
      </c>
      <c r="AV349" s="14" t="s">
        <v>88</v>
      </c>
      <c r="AW349" s="14" t="s">
        <v>34</v>
      </c>
      <c r="AX349" s="14" t="s">
        <v>78</v>
      </c>
      <c r="AY349" s="286" t="s">
        <v>141</v>
      </c>
    </row>
    <row r="350" s="16" customFormat="1">
      <c r="A350" s="16"/>
      <c r="B350" s="310"/>
      <c r="C350" s="311"/>
      <c r="D350" s="267" t="s">
        <v>149</v>
      </c>
      <c r="E350" s="312" t="s">
        <v>1</v>
      </c>
      <c r="F350" s="313" t="s">
        <v>413</v>
      </c>
      <c r="G350" s="311"/>
      <c r="H350" s="314">
        <v>1117.126</v>
      </c>
      <c r="I350" s="315"/>
      <c r="J350" s="311"/>
      <c r="K350" s="311"/>
      <c r="L350" s="316"/>
      <c r="M350" s="317"/>
      <c r="N350" s="318"/>
      <c r="O350" s="318"/>
      <c r="P350" s="318"/>
      <c r="Q350" s="318"/>
      <c r="R350" s="318"/>
      <c r="S350" s="318"/>
      <c r="T350" s="319"/>
      <c r="U350" s="16"/>
      <c r="V350" s="16"/>
      <c r="W350" s="16"/>
      <c r="X350" s="16"/>
      <c r="Y350" s="16"/>
      <c r="Z350" s="16"/>
      <c r="AA350" s="16"/>
      <c r="AB350" s="16"/>
      <c r="AC350" s="16"/>
      <c r="AD350" s="16"/>
      <c r="AE350" s="16"/>
      <c r="AT350" s="320" t="s">
        <v>149</v>
      </c>
      <c r="AU350" s="320" t="s">
        <v>88</v>
      </c>
      <c r="AV350" s="16" t="s">
        <v>166</v>
      </c>
      <c r="AW350" s="16" t="s">
        <v>34</v>
      </c>
      <c r="AX350" s="16" t="s">
        <v>78</v>
      </c>
      <c r="AY350" s="320" t="s">
        <v>141</v>
      </c>
    </row>
    <row r="351" s="14" customFormat="1">
      <c r="A351" s="14"/>
      <c r="B351" s="276"/>
      <c r="C351" s="277"/>
      <c r="D351" s="267" t="s">
        <v>149</v>
      </c>
      <c r="E351" s="278" t="s">
        <v>1</v>
      </c>
      <c r="F351" s="279" t="s">
        <v>676</v>
      </c>
      <c r="G351" s="277"/>
      <c r="H351" s="280">
        <v>398.27800000000002</v>
      </c>
      <c r="I351" s="281"/>
      <c r="J351" s="277"/>
      <c r="K351" s="277"/>
      <c r="L351" s="282"/>
      <c r="M351" s="283"/>
      <c r="N351" s="284"/>
      <c r="O351" s="284"/>
      <c r="P351" s="284"/>
      <c r="Q351" s="284"/>
      <c r="R351" s="284"/>
      <c r="S351" s="284"/>
      <c r="T351" s="285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86" t="s">
        <v>149</v>
      </c>
      <c r="AU351" s="286" t="s">
        <v>88</v>
      </c>
      <c r="AV351" s="14" t="s">
        <v>88</v>
      </c>
      <c r="AW351" s="14" t="s">
        <v>34</v>
      </c>
      <c r="AX351" s="14" t="s">
        <v>86</v>
      </c>
      <c r="AY351" s="286" t="s">
        <v>141</v>
      </c>
    </row>
    <row r="352" s="2" customFormat="1" ht="16.5" customHeight="1">
      <c r="A352" s="39"/>
      <c r="B352" s="40"/>
      <c r="C352" s="251" t="s">
        <v>360</v>
      </c>
      <c r="D352" s="251" t="s">
        <v>143</v>
      </c>
      <c r="E352" s="252" t="s">
        <v>677</v>
      </c>
      <c r="F352" s="253" t="s">
        <v>678</v>
      </c>
      <c r="G352" s="254" t="s">
        <v>186</v>
      </c>
      <c r="H352" s="255">
        <v>1.486</v>
      </c>
      <c r="I352" s="256"/>
      <c r="J352" s="257">
        <f>ROUND(I352*H352,2)</f>
        <v>0</v>
      </c>
      <c r="K352" s="258"/>
      <c r="L352" s="45"/>
      <c r="M352" s="259" t="s">
        <v>1</v>
      </c>
      <c r="N352" s="260" t="s">
        <v>43</v>
      </c>
      <c r="O352" s="92"/>
      <c r="P352" s="261">
        <f>O352*H352</f>
        <v>0</v>
      </c>
      <c r="Q352" s="261">
        <v>0.00024000000000000001</v>
      </c>
      <c r="R352" s="261">
        <f>Q352*H352</f>
        <v>0.00035664000000000003</v>
      </c>
      <c r="S352" s="261">
        <v>0</v>
      </c>
      <c r="T352" s="262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63" t="s">
        <v>147</v>
      </c>
      <c r="AT352" s="263" t="s">
        <v>143</v>
      </c>
      <c r="AU352" s="263" t="s">
        <v>88</v>
      </c>
      <c r="AY352" s="18" t="s">
        <v>141</v>
      </c>
      <c r="BE352" s="264">
        <f>IF(N352="základní",J352,0)</f>
        <v>0</v>
      </c>
      <c r="BF352" s="264">
        <f>IF(N352="snížená",J352,0)</f>
        <v>0</v>
      </c>
      <c r="BG352" s="264">
        <f>IF(N352="zákl. přenesená",J352,0)</f>
        <v>0</v>
      </c>
      <c r="BH352" s="264">
        <f>IF(N352="sníž. přenesená",J352,0)</f>
        <v>0</v>
      </c>
      <c r="BI352" s="264">
        <f>IF(N352="nulová",J352,0)</f>
        <v>0</v>
      </c>
      <c r="BJ352" s="18" t="s">
        <v>86</v>
      </c>
      <c r="BK352" s="264">
        <f>ROUND(I352*H352,2)</f>
        <v>0</v>
      </c>
      <c r="BL352" s="18" t="s">
        <v>147</v>
      </c>
      <c r="BM352" s="263" t="s">
        <v>679</v>
      </c>
    </row>
    <row r="353" s="13" customFormat="1">
      <c r="A353" s="13"/>
      <c r="B353" s="265"/>
      <c r="C353" s="266"/>
      <c r="D353" s="267" t="s">
        <v>149</v>
      </c>
      <c r="E353" s="268" t="s">
        <v>1</v>
      </c>
      <c r="F353" s="269" t="s">
        <v>680</v>
      </c>
      <c r="G353" s="266"/>
      <c r="H353" s="268" t="s">
        <v>1</v>
      </c>
      <c r="I353" s="270"/>
      <c r="J353" s="266"/>
      <c r="K353" s="266"/>
      <c r="L353" s="271"/>
      <c r="M353" s="272"/>
      <c r="N353" s="273"/>
      <c r="O353" s="273"/>
      <c r="P353" s="273"/>
      <c r="Q353" s="273"/>
      <c r="R353" s="273"/>
      <c r="S353" s="273"/>
      <c r="T353" s="274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75" t="s">
        <v>149</v>
      </c>
      <c r="AU353" s="275" t="s">
        <v>88</v>
      </c>
      <c r="AV353" s="13" t="s">
        <v>86</v>
      </c>
      <c r="AW353" s="13" t="s">
        <v>34</v>
      </c>
      <c r="AX353" s="13" t="s">
        <v>78</v>
      </c>
      <c r="AY353" s="275" t="s">
        <v>141</v>
      </c>
    </row>
    <row r="354" s="13" customFormat="1">
      <c r="A354" s="13"/>
      <c r="B354" s="265"/>
      <c r="C354" s="266"/>
      <c r="D354" s="267" t="s">
        <v>149</v>
      </c>
      <c r="E354" s="268" t="s">
        <v>1</v>
      </c>
      <c r="F354" s="269" t="s">
        <v>681</v>
      </c>
      <c r="G354" s="266"/>
      <c r="H354" s="268" t="s">
        <v>1</v>
      </c>
      <c r="I354" s="270"/>
      <c r="J354" s="266"/>
      <c r="K354" s="266"/>
      <c r="L354" s="271"/>
      <c r="M354" s="272"/>
      <c r="N354" s="273"/>
      <c r="O354" s="273"/>
      <c r="P354" s="273"/>
      <c r="Q354" s="273"/>
      <c r="R354" s="273"/>
      <c r="S354" s="273"/>
      <c r="T354" s="274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75" t="s">
        <v>149</v>
      </c>
      <c r="AU354" s="275" t="s">
        <v>88</v>
      </c>
      <c r="AV354" s="13" t="s">
        <v>86</v>
      </c>
      <c r="AW354" s="13" t="s">
        <v>34</v>
      </c>
      <c r="AX354" s="13" t="s">
        <v>78</v>
      </c>
      <c r="AY354" s="275" t="s">
        <v>141</v>
      </c>
    </row>
    <row r="355" s="13" customFormat="1">
      <c r="A355" s="13"/>
      <c r="B355" s="265"/>
      <c r="C355" s="266"/>
      <c r="D355" s="267" t="s">
        <v>149</v>
      </c>
      <c r="E355" s="268" t="s">
        <v>1</v>
      </c>
      <c r="F355" s="269" t="s">
        <v>682</v>
      </c>
      <c r="G355" s="266"/>
      <c r="H355" s="268" t="s">
        <v>1</v>
      </c>
      <c r="I355" s="270"/>
      <c r="J355" s="266"/>
      <c r="K355" s="266"/>
      <c r="L355" s="271"/>
      <c r="M355" s="272"/>
      <c r="N355" s="273"/>
      <c r="O355" s="273"/>
      <c r="P355" s="273"/>
      <c r="Q355" s="273"/>
      <c r="R355" s="273"/>
      <c r="S355" s="273"/>
      <c r="T355" s="274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75" t="s">
        <v>149</v>
      </c>
      <c r="AU355" s="275" t="s">
        <v>88</v>
      </c>
      <c r="AV355" s="13" t="s">
        <v>86</v>
      </c>
      <c r="AW355" s="13" t="s">
        <v>34</v>
      </c>
      <c r="AX355" s="13" t="s">
        <v>78</v>
      </c>
      <c r="AY355" s="275" t="s">
        <v>141</v>
      </c>
    </row>
    <row r="356" s="13" customFormat="1">
      <c r="A356" s="13"/>
      <c r="B356" s="265"/>
      <c r="C356" s="266"/>
      <c r="D356" s="267" t="s">
        <v>149</v>
      </c>
      <c r="E356" s="268" t="s">
        <v>1</v>
      </c>
      <c r="F356" s="269" t="s">
        <v>683</v>
      </c>
      <c r="G356" s="266"/>
      <c r="H356" s="268" t="s">
        <v>1</v>
      </c>
      <c r="I356" s="270"/>
      <c r="J356" s="266"/>
      <c r="K356" s="266"/>
      <c r="L356" s="271"/>
      <c r="M356" s="272"/>
      <c r="N356" s="273"/>
      <c r="O356" s="273"/>
      <c r="P356" s="273"/>
      <c r="Q356" s="273"/>
      <c r="R356" s="273"/>
      <c r="S356" s="273"/>
      <c r="T356" s="274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75" t="s">
        <v>149</v>
      </c>
      <c r="AU356" s="275" t="s">
        <v>88</v>
      </c>
      <c r="AV356" s="13" t="s">
        <v>86</v>
      </c>
      <c r="AW356" s="13" t="s">
        <v>34</v>
      </c>
      <c r="AX356" s="13" t="s">
        <v>78</v>
      </c>
      <c r="AY356" s="275" t="s">
        <v>141</v>
      </c>
    </row>
    <row r="357" s="13" customFormat="1">
      <c r="A357" s="13"/>
      <c r="B357" s="265"/>
      <c r="C357" s="266"/>
      <c r="D357" s="267" t="s">
        <v>149</v>
      </c>
      <c r="E357" s="268" t="s">
        <v>1</v>
      </c>
      <c r="F357" s="269" t="s">
        <v>684</v>
      </c>
      <c r="G357" s="266"/>
      <c r="H357" s="268" t="s">
        <v>1</v>
      </c>
      <c r="I357" s="270"/>
      <c r="J357" s="266"/>
      <c r="K357" s="266"/>
      <c r="L357" s="271"/>
      <c r="M357" s="272"/>
      <c r="N357" s="273"/>
      <c r="O357" s="273"/>
      <c r="P357" s="273"/>
      <c r="Q357" s="273"/>
      <c r="R357" s="273"/>
      <c r="S357" s="273"/>
      <c r="T357" s="274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75" t="s">
        <v>149</v>
      </c>
      <c r="AU357" s="275" t="s">
        <v>88</v>
      </c>
      <c r="AV357" s="13" t="s">
        <v>86</v>
      </c>
      <c r="AW357" s="13" t="s">
        <v>34</v>
      </c>
      <c r="AX357" s="13" t="s">
        <v>78</v>
      </c>
      <c r="AY357" s="275" t="s">
        <v>141</v>
      </c>
    </row>
    <row r="358" s="13" customFormat="1">
      <c r="A358" s="13"/>
      <c r="B358" s="265"/>
      <c r="C358" s="266"/>
      <c r="D358" s="267" t="s">
        <v>149</v>
      </c>
      <c r="E358" s="268" t="s">
        <v>1</v>
      </c>
      <c r="F358" s="269" t="s">
        <v>685</v>
      </c>
      <c r="G358" s="266"/>
      <c r="H358" s="268" t="s">
        <v>1</v>
      </c>
      <c r="I358" s="270"/>
      <c r="J358" s="266"/>
      <c r="K358" s="266"/>
      <c r="L358" s="271"/>
      <c r="M358" s="272"/>
      <c r="N358" s="273"/>
      <c r="O358" s="273"/>
      <c r="P358" s="273"/>
      <c r="Q358" s="273"/>
      <c r="R358" s="273"/>
      <c r="S358" s="273"/>
      <c r="T358" s="274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75" t="s">
        <v>149</v>
      </c>
      <c r="AU358" s="275" t="s">
        <v>88</v>
      </c>
      <c r="AV358" s="13" t="s">
        <v>86</v>
      </c>
      <c r="AW358" s="13" t="s">
        <v>34</v>
      </c>
      <c r="AX358" s="13" t="s">
        <v>78</v>
      </c>
      <c r="AY358" s="275" t="s">
        <v>141</v>
      </c>
    </row>
    <row r="359" s="13" customFormat="1">
      <c r="A359" s="13"/>
      <c r="B359" s="265"/>
      <c r="C359" s="266"/>
      <c r="D359" s="267" t="s">
        <v>149</v>
      </c>
      <c r="E359" s="268" t="s">
        <v>1</v>
      </c>
      <c r="F359" s="269" t="s">
        <v>686</v>
      </c>
      <c r="G359" s="266"/>
      <c r="H359" s="268" t="s">
        <v>1</v>
      </c>
      <c r="I359" s="270"/>
      <c r="J359" s="266"/>
      <c r="K359" s="266"/>
      <c r="L359" s="271"/>
      <c r="M359" s="272"/>
      <c r="N359" s="273"/>
      <c r="O359" s="273"/>
      <c r="P359" s="273"/>
      <c r="Q359" s="273"/>
      <c r="R359" s="273"/>
      <c r="S359" s="273"/>
      <c r="T359" s="274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75" t="s">
        <v>149</v>
      </c>
      <c r="AU359" s="275" t="s">
        <v>88</v>
      </c>
      <c r="AV359" s="13" t="s">
        <v>86</v>
      </c>
      <c r="AW359" s="13" t="s">
        <v>34</v>
      </c>
      <c r="AX359" s="13" t="s">
        <v>78</v>
      </c>
      <c r="AY359" s="275" t="s">
        <v>141</v>
      </c>
    </row>
    <row r="360" s="13" customFormat="1">
      <c r="A360" s="13"/>
      <c r="B360" s="265"/>
      <c r="C360" s="266"/>
      <c r="D360" s="267" t="s">
        <v>149</v>
      </c>
      <c r="E360" s="268" t="s">
        <v>1</v>
      </c>
      <c r="F360" s="269" t="s">
        <v>687</v>
      </c>
      <c r="G360" s="266"/>
      <c r="H360" s="268" t="s">
        <v>1</v>
      </c>
      <c r="I360" s="270"/>
      <c r="J360" s="266"/>
      <c r="K360" s="266"/>
      <c r="L360" s="271"/>
      <c r="M360" s="272"/>
      <c r="N360" s="273"/>
      <c r="O360" s="273"/>
      <c r="P360" s="273"/>
      <c r="Q360" s="273"/>
      <c r="R360" s="273"/>
      <c r="S360" s="273"/>
      <c r="T360" s="274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75" t="s">
        <v>149</v>
      </c>
      <c r="AU360" s="275" t="s">
        <v>88</v>
      </c>
      <c r="AV360" s="13" t="s">
        <v>86</v>
      </c>
      <c r="AW360" s="13" t="s">
        <v>34</v>
      </c>
      <c r="AX360" s="13" t="s">
        <v>78</v>
      </c>
      <c r="AY360" s="275" t="s">
        <v>141</v>
      </c>
    </row>
    <row r="361" s="14" customFormat="1">
      <c r="A361" s="14"/>
      <c r="B361" s="276"/>
      <c r="C361" s="277"/>
      <c r="D361" s="267" t="s">
        <v>149</v>
      </c>
      <c r="E361" s="278" t="s">
        <v>1</v>
      </c>
      <c r="F361" s="279" t="s">
        <v>688</v>
      </c>
      <c r="G361" s="277"/>
      <c r="H361" s="280">
        <v>1.3759999999999999</v>
      </c>
      <c r="I361" s="281"/>
      <c r="J361" s="277"/>
      <c r="K361" s="277"/>
      <c r="L361" s="282"/>
      <c r="M361" s="283"/>
      <c r="N361" s="284"/>
      <c r="O361" s="284"/>
      <c r="P361" s="284"/>
      <c r="Q361" s="284"/>
      <c r="R361" s="284"/>
      <c r="S361" s="284"/>
      <c r="T361" s="285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86" t="s">
        <v>149</v>
      </c>
      <c r="AU361" s="286" t="s">
        <v>88</v>
      </c>
      <c r="AV361" s="14" t="s">
        <v>88</v>
      </c>
      <c r="AW361" s="14" t="s">
        <v>34</v>
      </c>
      <c r="AX361" s="14" t="s">
        <v>78</v>
      </c>
      <c r="AY361" s="286" t="s">
        <v>141</v>
      </c>
    </row>
    <row r="362" s="14" customFormat="1">
      <c r="A362" s="14"/>
      <c r="B362" s="276"/>
      <c r="C362" s="277"/>
      <c r="D362" s="267" t="s">
        <v>149</v>
      </c>
      <c r="E362" s="278" t="s">
        <v>1</v>
      </c>
      <c r="F362" s="279" t="s">
        <v>689</v>
      </c>
      <c r="G362" s="277"/>
      <c r="H362" s="280">
        <v>1.486</v>
      </c>
      <c r="I362" s="281"/>
      <c r="J362" s="277"/>
      <c r="K362" s="277"/>
      <c r="L362" s="282"/>
      <c r="M362" s="283"/>
      <c r="N362" s="284"/>
      <c r="O362" s="284"/>
      <c r="P362" s="284"/>
      <c r="Q362" s="284"/>
      <c r="R362" s="284"/>
      <c r="S362" s="284"/>
      <c r="T362" s="285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86" t="s">
        <v>149</v>
      </c>
      <c r="AU362" s="286" t="s">
        <v>88</v>
      </c>
      <c r="AV362" s="14" t="s">
        <v>88</v>
      </c>
      <c r="AW362" s="14" t="s">
        <v>34</v>
      </c>
      <c r="AX362" s="14" t="s">
        <v>86</v>
      </c>
      <c r="AY362" s="286" t="s">
        <v>141</v>
      </c>
    </row>
    <row r="363" s="2" customFormat="1" ht="24" customHeight="1">
      <c r="A363" s="39"/>
      <c r="B363" s="40"/>
      <c r="C363" s="251" t="s">
        <v>366</v>
      </c>
      <c r="D363" s="251" t="s">
        <v>143</v>
      </c>
      <c r="E363" s="252" t="s">
        <v>690</v>
      </c>
      <c r="F363" s="253" t="s">
        <v>691</v>
      </c>
      <c r="G363" s="254" t="s">
        <v>224</v>
      </c>
      <c r="H363" s="255">
        <v>77.219999999999999</v>
      </c>
      <c r="I363" s="256"/>
      <c r="J363" s="257">
        <f>ROUND(I363*H363,2)</f>
        <v>0</v>
      </c>
      <c r="K363" s="258"/>
      <c r="L363" s="45"/>
      <c r="M363" s="259" t="s">
        <v>1</v>
      </c>
      <c r="N363" s="260" t="s">
        <v>43</v>
      </c>
      <c r="O363" s="92"/>
      <c r="P363" s="261">
        <f>O363*H363</f>
        <v>0</v>
      </c>
      <c r="Q363" s="261">
        <v>0.0030300000000000001</v>
      </c>
      <c r="R363" s="261">
        <f>Q363*H363</f>
        <v>0.23397660000000001</v>
      </c>
      <c r="S363" s="261">
        <v>0</v>
      </c>
      <c r="T363" s="262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63" t="s">
        <v>147</v>
      </c>
      <c r="AT363" s="263" t="s">
        <v>143</v>
      </c>
      <c r="AU363" s="263" t="s">
        <v>88</v>
      </c>
      <c r="AY363" s="18" t="s">
        <v>141</v>
      </c>
      <c r="BE363" s="264">
        <f>IF(N363="základní",J363,0)</f>
        <v>0</v>
      </c>
      <c r="BF363" s="264">
        <f>IF(N363="snížená",J363,0)</f>
        <v>0</v>
      </c>
      <c r="BG363" s="264">
        <f>IF(N363="zákl. přenesená",J363,0)</f>
        <v>0</v>
      </c>
      <c r="BH363" s="264">
        <f>IF(N363="sníž. přenesená",J363,0)</f>
        <v>0</v>
      </c>
      <c r="BI363" s="264">
        <f>IF(N363="nulová",J363,0)</f>
        <v>0</v>
      </c>
      <c r="BJ363" s="18" t="s">
        <v>86</v>
      </c>
      <c r="BK363" s="264">
        <f>ROUND(I363*H363,2)</f>
        <v>0</v>
      </c>
      <c r="BL363" s="18" t="s">
        <v>147</v>
      </c>
      <c r="BM363" s="263" t="s">
        <v>692</v>
      </c>
    </row>
    <row r="364" s="13" customFormat="1">
      <c r="A364" s="13"/>
      <c r="B364" s="265"/>
      <c r="C364" s="266"/>
      <c r="D364" s="267" t="s">
        <v>149</v>
      </c>
      <c r="E364" s="268" t="s">
        <v>1</v>
      </c>
      <c r="F364" s="269" t="s">
        <v>693</v>
      </c>
      <c r="G364" s="266"/>
      <c r="H364" s="268" t="s">
        <v>1</v>
      </c>
      <c r="I364" s="270"/>
      <c r="J364" s="266"/>
      <c r="K364" s="266"/>
      <c r="L364" s="271"/>
      <c r="M364" s="272"/>
      <c r="N364" s="273"/>
      <c r="O364" s="273"/>
      <c r="P364" s="273"/>
      <c r="Q364" s="273"/>
      <c r="R364" s="273"/>
      <c r="S364" s="273"/>
      <c r="T364" s="274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75" t="s">
        <v>149</v>
      </c>
      <c r="AU364" s="275" t="s">
        <v>88</v>
      </c>
      <c r="AV364" s="13" t="s">
        <v>86</v>
      </c>
      <c r="AW364" s="13" t="s">
        <v>34</v>
      </c>
      <c r="AX364" s="13" t="s">
        <v>78</v>
      </c>
      <c r="AY364" s="275" t="s">
        <v>141</v>
      </c>
    </row>
    <row r="365" s="13" customFormat="1">
      <c r="A365" s="13"/>
      <c r="B365" s="265"/>
      <c r="C365" s="266"/>
      <c r="D365" s="267" t="s">
        <v>149</v>
      </c>
      <c r="E365" s="268" t="s">
        <v>1</v>
      </c>
      <c r="F365" s="269" t="s">
        <v>694</v>
      </c>
      <c r="G365" s="266"/>
      <c r="H365" s="268" t="s">
        <v>1</v>
      </c>
      <c r="I365" s="270"/>
      <c r="J365" s="266"/>
      <c r="K365" s="266"/>
      <c r="L365" s="271"/>
      <c r="M365" s="272"/>
      <c r="N365" s="273"/>
      <c r="O365" s="273"/>
      <c r="P365" s="273"/>
      <c r="Q365" s="273"/>
      <c r="R365" s="273"/>
      <c r="S365" s="273"/>
      <c r="T365" s="274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75" t="s">
        <v>149</v>
      </c>
      <c r="AU365" s="275" t="s">
        <v>88</v>
      </c>
      <c r="AV365" s="13" t="s">
        <v>86</v>
      </c>
      <c r="AW365" s="13" t="s">
        <v>34</v>
      </c>
      <c r="AX365" s="13" t="s">
        <v>78</v>
      </c>
      <c r="AY365" s="275" t="s">
        <v>141</v>
      </c>
    </row>
    <row r="366" s="14" customFormat="1">
      <c r="A366" s="14"/>
      <c r="B366" s="276"/>
      <c r="C366" s="277"/>
      <c r="D366" s="267" t="s">
        <v>149</v>
      </c>
      <c r="E366" s="278" t="s">
        <v>1</v>
      </c>
      <c r="F366" s="279" t="s">
        <v>695</v>
      </c>
      <c r="G366" s="277"/>
      <c r="H366" s="280">
        <v>257.39999999999998</v>
      </c>
      <c r="I366" s="281"/>
      <c r="J366" s="277"/>
      <c r="K366" s="277"/>
      <c r="L366" s="282"/>
      <c r="M366" s="283"/>
      <c r="N366" s="284"/>
      <c r="O366" s="284"/>
      <c r="P366" s="284"/>
      <c r="Q366" s="284"/>
      <c r="R366" s="284"/>
      <c r="S366" s="284"/>
      <c r="T366" s="285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86" t="s">
        <v>149</v>
      </c>
      <c r="AU366" s="286" t="s">
        <v>88</v>
      </c>
      <c r="AV366" s="14" t="s">
        <v>88</v>
      </c>
      <c r="AW366" s="14" t="s">
        <v>34</v>
      </c>
      <c r="AX366" s="14" t="s">
        <v>78</v>
      </c>
      <c r="AY366" s="286" t="s">
        <v>141</v>
      </c>
    </row>
    <row r="367" s="14" customFormat="1">
      <c r="A367" s="14"/>
      <c r="B367" s="276"/>
      <c r="C367" s="277"/>
      <c r="D367" s="267" t="s">
        <v>149</v>
      </c>
      <c r="E367" s="278" t="s">
        <v>1</v>
      </c>
      <c r="F367" s="279" t="s">
        <v>696</v>
      </c>
      <c r="G367" s="277"/>
      <c r="H367" s="280">
        <v>77.219999999999999</v>
      </c>
      <c r="I367" s="281"/>
      <c r="J367" s="277"/>
      <c r="K367" s="277"/>
      <c r="L367" s="282"/>
      <c r="M367" s="283"/>
      <c r="N367" s="284"/>
      <c r="O367" s="284"/>
      <c r="P367" s="284"/>
      <c r="Q367" s="284"/>
      <c r="R367" s="284"/>
      <c r="S367" s="284"/>
      <c r="T367" s="285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86" t="s">
        <v>149</v>
      </c>
      <c r="AU367" s="286" t="s">
        <v>88</v>
      </c>
      <c r="AV367" s="14" t="s">
        <v>88</v>
      </c>
      <c r="AW367" s="14" t="s">
        <v>34</v>
      </c>
      <c r="AX367" s="14" t="s">
        <v>78</v>
      </c>
      <c r="AY367" s="286" t="s">
        <v>141</v>
      </c>
    </row>
    <row r="368" s="14" customFormat="1">
      <c r="A368" s="14"/>
      <c r="B368" s="276"/>
      <c r="C368" s="277"/>
      <c r="D368" s="267" t="s">
        <v>149</v>
      </c>
      <c r="E368" s="278" t="s">
        <v>1</v>
      </c>
      <c r="F368" s="279" t="s">
        <v>697</v>
      </c>
      <c r="G368" s="277"/>
      <c r="H368" s="280">
        <v>77.219999999999999</v>
      </c>
      <c r="I368" s="281"/>
      <c r="J368" s="277"/>
      <c r="K368" s="277"/>
      <c r="L368" s="282"/>
      <c r="M368" s="283"/>
      <c r="N368" s="284"/>
      <c r="O368" s="284"/>
      <c r="P368" s="284"/>
      <c r="Q368" s="284"/>
      <c r="R368" s="284"/>
      <c r="S368" s="284"/>
      <c r="T368" s="285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86" t="s">
        <v>149</v>
      </c>
      <c r="AU368" s="286" t="s">
        <v>88</v>
      </c>
      <c r="AV368" s="14" t="s">
        <v>88</v>
      </c>
      <c r="AW368" s="14" t="s">
        <v>34</v>
      </c>
      <c r="AX368" s="14" t="s">
        <v>78</v>
      </c>
      <c r="AY368" s="286" t="s">
        <v>141</v>
      </c>
    </row>
    <row r="369" s="13" customFormat="1">
      <c r="A369" s="13"/>
      <c r="B369" s="265"/>
      <c r="C369" s="266"/>
      <c r="D369" s="267" t="s">
        <v>149</v>
      </c>
      <c r="E369" s="268" t="s">
        <v>1</v>
      </c>
      <c r="F369" s="269" t="s">
        <v>698</v>
      </c>
      <c r="G369" s="266"/>
      <c r="H369" s="268" t="s">
        <v>1</v>
      </c>
      <c r="I369" s="270"/>
      <c r="J369" s="266"/>
      <c r="K369" s="266"/>
      <c r="L369" s="271"/>
      <c r="M369" s="272"/>
      <c r="N369" s="273"/>
      <c r="O369" s="273"/>
      <c r="P369" s="273"/>
      <c r="Q369" s="273"/>
      <c r="R369" s="273"/>
      <c r="S369" s="273"/>
      <c r="T369" s="274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75" t="s">
        <v>149</v>
      </c>
      <c r="AU369" s="275" t="s">
        <v>88</v>
      </c>
      <c r="AV369" s="13" t="s">
        <v>86</v>
      </c>
      <c r="AW369" s="13" t="s">
        <v>34</v>
      </c>
      <c r="AX369" s="13" t="s">
        <v>78</v>
      </c>
      <c r="AY369" s="275" t="s">
        <v>141</v>
      </c>
    </row>
    <row r="370" s="13" customFormat="1">
      <c r="A370" s="13"/>
      <c r="B370" s="265"/>
      <c r="C370" s="266"/>
      <c r="D370" s="267" t="s">
        <v>149</v>
      </c>
      <c r="E370" s="268" t="s">
        <v>1</v>
      </c>
      <c r="F370" s="269" t="s">
        <v>699</v>
      </c>
      <c r="G370" s="266"/>
      <c r="H370" s="268" t="s">
        <v>1</v>
      </c>
      <c r="I370" s="270"/>
      <c r="J370" s="266"/>
      <c r="K370" s="266"/>
      <c r="L370" s="271"/>
      <c r="M370" s="272"/>
      <c r="N370" s="273"/>
      <c r="O370" s="273"/>
      <c r="P370" s="273"/>
      <c r="Q370" s="273"/>
      <c r="R370" s="273"/>
      <c r="S370" s="273"/>
      <c r="T370" s="274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75" t="s">
        <v>149</v>
      </c>
      <c r="AU370" s="275" t="s">
        <v>88</v>
      </c>
      <c r="AV370" s="13" t="s">
        <v>86</v>
      </c>
      <c r="AW370" s="13" t="s">
        <v>34</v>
      </c>
      <c r="AX370" s="13" t="s">
        <v>78</v>
      </c>
      <c r="AY370" s="275" t="s">
        <v>141</v>
      </c>
    </row>
    <row r="371" s="13" customFormat="1">
      <c r="A371" s="13"/>
      <c r="B371" s="265"/>
      <c r="C371" s="266"/>
      <c r="D371" s="267" t="s">
        <v>149</v>
      </c>
      <c r="E371" s="268" t="s">
        <v>1</v>
      </c>
      <c r="F371" s="269" t="s">
        <v>700</v>
      </c>
      <c r="G371" s="266"/>
      <c r="H371" s="268" t="s">
        <v>1</v>
      </c>
      <c r="I371" s="270"/>
      <c r="J371" s="266"/>
      <c r="K371" s="266"/>
      <c r="L371" s="271"/>
      <c r="M371" s="272"/>
      <c r="N371" s="273"/>
      <c r="O371" s="273"/>
      <c r="P371" s="273"/>
      <c r="Q371" s="273"/>
      <c r="R371" s="273"/>
      <c r="S371" s="273"/>
      <c r="T371" s="274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75" t="s">
        <v>149</v>
      </c>
      <c r="AU371" s="275" t="s">
        <v>88</v>
      </c>
      <c r="AV371" s="13" t="s">
        <v>86</v>
      </c>
      <c r="AW371" s="13" t="s">
        <v>34</v>
      </c>
      <c r="AX371" s="13" t="s">
        <v>78</v>
      </c>
      <c r="AY371" s="275" t="s">
        <v>141</v>
      </c>
    </row>
    <row r="372" s="13" customFormat="1">
      <c r="A372" s="13"/>
      <c r="B372" s="265"/>
      <c r="C372" s="266"/>
      <c r="D372" s="267" t="s">
        <v>149</v>
      </c>
      <c r="E372" s="268" t="s">
        <v>1</v>
      </c>
      <c r="F372" s="269" t="s">
        <v>701</v>
      </c>
      <c r="G372" s="266"/>
      <c r="H372" s="268" t="s">
        <v>1</v>
      </c>
      <c r="I372" s="270"/>
      <c r="J372" s="266"/>
      <c r="K372" s="266"/>
      <c r="L372" s="271"/>
      <c r="M372" s="272"/>
      <c r="N372" s="273"/>
      <c r="O372" s="273"/>
      <c r="P372" s="273"/>
      <c r="Q372" s="273"/>
      <c r="R372" s="273"/>
      <c r="S372" s="273"/>
      <c r="T372" s="274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75" t="s">
        <v>149</v>
      </c>
      <c r="AU372" s="275" t="s">
        <v>88</v>
      </c>
      <c r="AV372" s="13" t="s">
        <v>86</v>
      </c>
      <c r="AW372" s="13" t="s">
        <v>34</v>
      </c>
      <c r="AX372" s="13" t="s">
        <v>78</v>
      </c>
      <c r="AY372" s="275" t="s">
        <v>141</v>
      </c>
    </row>
    <row r="373" s="13" customFormat="1">
      <c r="A373" s="13"/>
      <c r="B373" s="265"/>
      <c r="C373" s="266"/>
      <c r="D373" s="267" t="s">
        <v>149</v>
      </c>
      <c r="E373" s="268" t="s">
        <v>1</v>
      </c>
      <c r="F373" s="269" t="s">
        <v>702</v>
      </c>
      <c r="G373" s="266"/>
      <c r="H373" s="268" t="s">
        <v>1</v>
      </c>
      <c r="I373" s="270"/>
      <c r="J373" s="266"/>
      <c r="K373" s="266"/>
      <c r="L373" s="271"/>
      <c r="M373" s="272"/>
      <c r="N373" s="273"/>
      <c r="O373" s="273"/>
      <c r="P373" s="273"/>
      <c r="Q373" s="273"/>
      <c r="R373" s="273"/>
      <c r="S373" s="273"/>
      <c r="T373" s="274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75" t="s">
        <v>149</v>
      </c>
      <c r="AU373" s="275" t="s">
        <v>88</v>
      </c>
      <c r="AV373" s="13" t="s">
        <v>86</v>
      </c>
      <c r="AW373" s="13" t="s">
        <v>34</v>
      </c>
      <c r="AX373" s="13" t="s">
        <v>78</v>
      </c>
      <c r="AY373" s="275" t="s">
        <v>141</v>
      </c>
    </row>
    <row r="374" s="14" customFormat="1">
      <c r="A374" s="14"/>
      <c r="B374" s="276"/>
      <c r="C374" s="277"/>
      <c r="D374" s="267" t="s">
        <v>149</v>
      </c>
      <c r="E374" s="278" t="s">
        <v>1</v>
      </c>
      <c r="F374" s="279" t="s">
        <v>697</v>
      </c>
      <c r="G374" s="277"/>
      <c r="H374" s="280">
        <v>77.219999999999999</v>
      </c>
      <c r="I374" s="281"/>
      <c r="J374" s="277"/>
      <c r="K374" s="277"/>
      <c r="L374" s="282"/>
      <c r="M374" s="283"/>
      <c r="N374" s="284"/>
      <c r="O374" s="284"/>
      <c r="P374" s="284"/>
      <c r="Q374" s="284"/>
      <c r="R374" s="284"/>
      <c r="S374" s="284"/>
      <c r="T374" s="285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86" t="s">
        <v>149</v>
      </c>
      <c r="AU374" s="286" t="s">
        <v>88</v>
      </c>
      <c r="AV374" s="14" t="s">
        <v>88</v>
      </c>
      <c r="AW374" s="14" t="s">
        <v>34</v>
      </c>
      <c r="AX374" s="14" t="s">
        <v>86</v>
      </c>
      <c r="AY374" s="286" t="s">
        <v>141</v>
      </c>
    </row>
    <row r="375" s="2" customFormat="1" ht="16.5" customHeight="1">
      <c r="A375" s="39"/>
      <c r="B375" s="40"/>
      <c r="C375" s="251" t="s">
        <v>373</v>
      </c>
      <c r="D375" s="251" t="s">
        <v>143</v>
      </c>
      <c r="E375" s="252" t="s">
        <v>703</v>
      </c>
      <c r="F375" s="253" t="s">
        <v>704</v>
      </c>
      <c r="G375" s="254" t="s">
        <v>224</v>
      </c>
      <c r="H375" s="255">
        <v>154.40000000000001</v>
      </c>
      <c r="I375" s="256"/>
      <c r="J375" s="257">
        <f>ROUND(I375*H375,2)</f>
        <v>0</v>
      </c>
      <c r="K375" s="258"/>
      <c r="L375" s="45"/>
      <c r="M375" s="259" t="s">
        <v>1</v>
      </c>
      <c r="N375" s="260" t="s">
        <v>43</v>
      </c>
      <c r="O375" s="92"/>
      <c r="P375" s="261">
        <f>O375*H375</f>
        <v>0</v>
      </c>
      <c r="Q375" s="261">
        <v>0.01983</v>
      </c>
      <c r="R375" s="261">
        <f>Q375*H375</f>
        <v>3.0617520000000003</v>
      </c>
      <c r="S375" s="261">
        <v>0</v>
      </c>
      <c r="T375" s="262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63" t="s">
        <v>147</v>
      </c>
      <c r="AT375" s="263" t="s">
        <v>143</v>
      </c>
      <c r="AU375" s="263" t="s">
        <v>88</v>
      </c>
      <c r="AY375" s="18" t="s">
        <v>141</v>
      </c>
      <c r="BE375" s="264">
        <f>IF(N375="základní",J375,0)</f>
        <v>0</v>
      </c>
      <c r="BF375" s="264">
        <f>IF(N375="snížená",J375,0)</f>
        <v>0</v>
      </c>
      <c r="BG375" s="264">
        <f>IF(N375="zákl. přenesená",J375,0)</f>
        <v>0</v>
      </c>
      <c r="BH375" s="264">
        <f>IF(N375="sníž. přenesená",J375,0)</f>
        <v>0</v>
      </c>
      <c r="BI375" s="264">
        <f>IF(N375="nulová",J375,0)</f>
        <v>0</v>
      </c>
      <c r="BJ375" s="18" t="s">
        <v>86</v>
      </c>
      <c r="BK375" s="264">
        <f>ROUND(I375*H375,2)</f>
        <v>0</v>
      </c>
      <c r="BL375" s="18" t="s">
        <v>147</v>
      </c>
      <c r="BM375" s="263" t="s">
        <v>705</v>
      </c>
    </row>
    <row r="376" s="13" customFormat="1">
      <c r="A376" s="13"/>
      <c r="B376" s="265"/>
      <c r="C376" s="266"/>
      <c r="D376" s="267" t="s">
        <v>149</v>
      </c>
      <c r="E376" s="268" t="s">
        <v>1</v>
      </c>
      <c r="F376" s="269" t="s">
        <v>706</v>
      </c>
      <c r="G376" s="266"/>
      <c r="H376" s="268" t="s">
        <v>1</v>
      </c>
      <c r="I376" s="270"/>
      <c r="J376" s="266"/>
      <c r="K376" s="266"/>
      <c r="L376" s="271"/>
      <c r="M376" s="272"/>
      <c r="N376" s="273"/>
      <c r="O376" s="273"/>
      <c r="P376" s="273"/>
      <c r="Q376" s="273"/>
      <c r="R376" s="273"/>
      <c r="S376" s="273"/>
      <c r="T376" s="274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75" t="s">
        <v>149</v>
      </c>
      <c r="AU376" s="275" t="s">
        <v>88</v>
      </c>
      <c r="AV376" s="13" t="s">
        <v>86</v>
      </c>
      <c r="AW376" s="13" t="s">
        <v>34</v>
      </c>
      <c r="AX376" s="13" t="s">
        <v>78</v>
      </c>
      <c r="AY376" s="275" t="s">
        <v>141</v>
      </c>
    </row>
    <row r="377" s="13" customFormat="1">
      <c r="A377" s="13"/>
      <c r="B377" s="265"/>
      <c r="C377" s="266"/>
      <c r="D377" s="267" t="s">
        <v>149</v>
      </c>
      <c r="E377" s="268" t="s">
        <v>1</v>
      </c>
      <c r="F377" s="269" t="s">
        <v>707</v>
      </c>
      <c r="G377" s="266"/>
      <c r="H377" s="268" t="s">
        <v>1</v>
      </c>
      <c r="I377" s="270"/>
      <c r="J377" s="266"/>
      <c r="K377" s="266"/>
      <c r="L377" s="271"/>
      <c r="M377" s="272"/>
      <c r="N377" s="273"/>
      <c r="O377" s="273"/>
      <c r="P377" s="273"/>
      <c r="Q377" s="273"/>
      <c r="R377" s="273"/>
      <c r="S377" s="273"/>
      <c r="T377" s="274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75" t="s">
        <v>149</v>
      </c>
      <c r="AU377" s="275" t="s">
        <v>88</v>
      </c>
      <c r="AV377" s="13" t="s">
        <v>86</v>
      </c>
      <c r="AW377" s="13" t="s">
        <v>34</v>
      </c>
      <c r="AX377" s="13" t="s">
        <v>78</v>
      </c>
      <c r="AY377" s="275" t="s">
        <v>141</v>
      </c>
    </row>
    <row r="378" s="13" customFormat="1">
      <c r="A378" s="13"/>
      <c r="B378" s="265"/>
      <c r="C378" s="266"/>
      <c r="D378" s="267" t="s">
        <v>149</v>
      </c>
      <c r="E378" s="268" t="s">
        <v>1</v>
      </c>
      <c r="F378" s="269" t="s">
        <v>708</v>
      </c>
      <c r="G378" s="266"/>
      <c r="H378" s="268" t="s">
        <v>1</v>
      </c>
      <c r="I378" s="270"/>
      <c r="J378" s="266"/>
      <c r="K378" s="266"/>
      <c r="L378" s="271"/>
      <c r="M378" s="272"/>
      <c r="N378" s="273"/>
      <c r="O378" s="273"/>
      <c r="P378" s="273"/>
      <c r="Q378" s="273"/>
      <c r="R378" s="273"/>
      <c r="S378" s="273"/>
      <c r="T378" s="274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75" t="s">
        <v>149</v>
      </c>
      <c r="AU378" s="275" t="s">
        <v>88</v>
      </c>
      <c r="AV378" s="13" t="s">
        <v>86</v>
      </c>
      <c r="AW378" s="13" t="s">
        <v>34</v>
      </c>
      <c r="AX378" s="13" t="s">
        <v>78</v>
      </c>
      <c r="AY378" s="275" t="s">
        <v>141</v>
      </c>
    </row>
    <row r="379" s="14" customFormat="1">
      <c r="A379" s="14"/>
      <c r="B379" s="276"/>
      <c r="C379" s="277"/>
      <c r="D379" s="267" t="s">
        <v>149</v>
      </c>
      <c r="E379" s="278" t="s">
        <v>1</v>
      </c>
      <c r="F379" s="279" t="s">
        <v>709</v>
      </c>
      <c r="G379" s="277"/>
      <c r="H379" s="280">
        <v>128.69999999999999</v>
      </c>
      <c r="I379" s="281"/>
      <c r="J379" s="277"/>
      <c r="K379" s="277"/>
      <c r="L379" s="282"/>
      <c r="M379" s="283"/>
      <c r="N379" s="284"/>
      <c r="O379" s="284"/>
      <c r="P379" s="284"/>
      <c r="Q379" s="284"/>
      <c r="R379" s="284"/>
      <c r="S379" s="284"/>
      <c r="T379" s="285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86" t="s">
        <v>149</v>
      </c>
      <c r="AU379" s="286" t="s">
        <v>88</v>
      </c>
      <c r="AV379" s="14" t="s">
        <v>88</v>
      </c>
      <c r="AW379" s="14" t="s">
        <v>34</v>
      </c>
      <c r="AX379" s="14" t="s">
        <v>78</v>
      </c>
      <c r="AY379" s="286" t="s">
        <v>141</v>
      </c>
    </row>
    <row r="380" s="13" customFormat="1">
      <c r="A380" s="13"/>
      <c r="B380" s="265"/>
      <c r="C380" s="266"/>
      <c r="D380" s="267" t="s">
        <v>149</v>
      </c>
      <c r="E380" s="268" t="s">
        <v>1</v>
      </c>
      <c r="F380" s="269" t="s">
        <v>710</v>
      </c>
      <c r="G380" s="266"/>
      <c r="H380" s="268" t="s">
        <v>1</v>
      </c>
      <c r="I380" s="270"/>
      <c r="J380" s="266"/>
      <c r="K380" s="266"/>
      <c r="L380" s="271"/>
      <c r="M380" s="272"/>
      <c r="N380" s="273"/>
      <c r="O380" s="273"/>
      <c r="P380" s="273"/>
      <c r="Q380" s="273"/>
      <c r="R380" s="273"/>
      <c r="S380" s="273"/>
      <c r="T380" s="274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75" t="s">
        <v>149</v>
      </c>
      <c r="AU380" s="275" t="s">
        <v>88</v>
      </c>
      <c r="AV380" s="13" t="s">
        <v>86</v>
      </c>
      <c r="AW380" s="13" t="s">
        <v>34</v>
      </c>
      <c r="AX380" s="13" t="s">
        <v>78</v>
      </c>
      <c r="AY380" s="275" t="s">
        <v>141</v>
      </c>
    </row>
    <row r="381" s="14" customFormat="1">
      <c r="A381" s="14"/>
      <c r="B381" s="276"/>
      <c r="C381" s="277"/>
      <c r="D381" s="267" t="s">
        <v>149</v>
      </c>
      <c r="E381" s="278" t="s">
        <v>1</v>
      </c>
      <c r="F381" s="279" t="s">
        <v>711</v>
      </c>
      <c r="G381" s="277"/>
      <c r="H381" s="280">
        <v>25.699999999999999</v>
      </c>
      <c r="I381" s="281"/>
      <c r="J381" s="277"/>
      <c r="K381" s="277"/>
      <c r="L381" s="282"/>
      <c r="M381" s="283"/>
      <c r="N381" s="284"/>
      <c r="O381" s="284"/>
      <c r="P381" s="284"/>
      <c r="Q381" s="284"/>
      <c r="R381" s="284"/>
      <c r="S381" s="284"/>
      <c r="T381" s="285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86" t="s">
        <v>149</v>
      </c>
      <c r="AU381" s="286" t="s">
        <v>88</v>
      </c>
      <c r="AV381" s="14" t="s">
        <v>88</v>
      </c>
      <c r="AW381" s="14" t="s">
        <v>34</v>
      </c>
      <c r="AX381" s="14" t="s">
        <v>78</v>
      </c>
      <c r="AY381" s="286" t="s">
        <v>141</v>
      </c>
    </row>
    <row r="382" s="16" customFormat="1">
      <c r="A382" s="16"/>
      <c r="B382" s="310"/>
      <c r="C382" s="311"/>
      <c r="D382" s="267" t="s">
        <v>149</v>
      </c>
      <c r="E382" s="312" t="s">
        <v>1</v>
      </c>
      <c r="F382" s="313" t="s">
        <v>413</v>
      </c>
      <c r="G382" s="311"/>
      <c r="H382" s="314">
        <v>154.40000000000001</v>
      </c>
      <c r="I382" s="315"/>
      <c r="J382" s="311"/>
      <c r="K382" s="311"/>
      <c r="L382" s="316"/>
      <c r="M382" s="317"/>
      <c r="N382" s="318"/>
      <c r="O382" s="318"/>
      <c r="P382" s="318"/>
      <c r="Q382" s="318"/>
      <c r="R382" s="318"/>
      <c r="S382" s="318"/>
      <c r="T382" s="319"/>
      <c r="U382" s="16"/>
      <c r="V382" s="16"/>
      <c r="W382" s="16"/>
      <c r="X382" s="16"/>
      <c r="Y382" s="16"/>
      <c r="Z382" s="16"/>
      <c r="AA382" s="16"/>
      <c r="AB382" s="16"/>
      <c r="AC382" s="16"/>
      <c r="AD382" s="16"/>
      <c r="AE382" s="16"/>
      <c r="AT382" s="320" t="s">
        <v>149</v>
      </c>
      <c r="AU382" s="320" t="s">
        <v>88</v>
      </c>
      <c r="AV382" s="16" t="s">
        <v>166</v>
      </c>
      <c r="AW382" s="16" t="s">
        <v>34</v>
      </c>
      <c r="AX382" s="16" t="s">
        <v>78</v>
      </c>
      <c r="AY382" s="320" t="s">
        <v>141</v>
      </c>
    </row>
    <row r="383" s="13" customFormat="1">
      <c r="A383" s="13"/>
      <c r="B383" s="265"/>
      <c r="C383" s="266"/>
      <c r="D383" s="267" t="s">
        <v>149</v>
      </c>
      <c r="E383" s="268" t="s">
        <v>1</v>
      </c>
      <c r="F383" s="269" t="s">
        <v>712</v>
      </c>
      <c r="G383" s="266"/>
      <c r="H383" s="268" t="s">
        <v>1</v>
      </c>
      <c r="I383" s="270"/>
      <c r="J383" s="266"/>
      <c r="K383" s="266"/>
      <c r="L383" s="271"/>
      <c r="M383" s="272"/>
      <c r="N383" s="273"/>
      <c r="O383" s="273"/>
      <c r="P383" s="273"/>
      <c r="Q383" s="273"/>
      <c r="R383" s="273"/>
      <c r="S383" s="273"/>
      <c r="T383" s="274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75" t="s">
        <v>149</v>
      </c>
      <c r="AU383" s="275" t="s">
        <v>88</v>
      </c>
      <c r="AV383" s="13" t="s">
        <v>86</v>
      </c>
      <c r="AW383" s="13" t="s">
        <v>34</v>
      </c>
      <c r="AX383" s="13" t="s">
        <v>78</v>
      </c>
      <c r="AY383" s="275" t="s">
        <v>141</v>
      </c>
    </row>
    <row r="384" s="13" customFormat="1">
      <c r="A384" s="13"/>
      <c r="B384" s="265"/>
      <c r="C384" s="266"/>
      <c r="D384" s="267" t="s">
        <v>149</v>
      </c>
      <c r="E384" s="268" t="s">
        <v>1</v>
      </c>
      <c r="F384" s="269" t="s">
        <v>713</v>
      </c>
      <c r="G384" s="266"/>
      <c r="H384" s="268" t="s">
        <v>1</v>
      </c>
      <c r="I384" s="270"/>
      <c r="J384" s="266"/>
      <c r="K384" s="266"/>
      <c r="L384" s="271"/>
      <c r="M384" s="272"/>
      <c r="N384" s="273"/>
      <c r="O384" s="273"/>
      <c r="P384" s="273"/>
      <c r="Q384" s="273"/>
      <c r="R384" s="273"/>
      <c r="S384" s="273"/>
      <c r="T384" s="274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75" t="s">
        <v>149</v>
      </c>
      <c r="AU384" s="275" t="s">
        <v>88</v>
      </c>
      <c r="AV384" s="13" t="s">
        <v>86</v>
      </c>
      <c r="AW384" s="13" t="s">
        <v>34</v>
      </c>
      <c r="AX384" s="13" t="s">
        <v>78</v>
      </c>
      <c r="AY384" s="275" t="s">
        <v>141</v>
      </c>
    </row>
    <row r="385" s="13" customFormat="1">
      <c r="A385" s="13"/>
      <c r="B385" s="265"/>
      <c r="C385" s="266"/>
      <c r="D385" s="267" t="s">
        <v>149</v>
      </c>
      <c r="E385" s="268" t="s">
        <v>1</v>
      </c>
      <c r="F385" s="269" t="s">
        <v>714</v>
      </c>
      <c r="G385" s="266"/>
      <c r="H385" s="268" t="s">
        <v>1</v>
      </c>
      <c r="I385" s="270"/>
      <c r="J385" s="266"/>
      <c r="K385" s="266"/>
      <c r="L385" s="271"/>
      <c r="M385" s="272"/>
      <c r="N385" s="273"/>
      <c r="O385" s="273"/>
      <c r="P385" s="273"/>
      <c r="Q385" s="273"/>
      <c r="R385" s="273"/>
      <c r="S385" s="273"/>
      <c r="T385" s="274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75" t="s">
        <v>149</v>
      </c>
      <c r="AU385" s="275" t="s">
        <v>88</v>
      </c>
      <c r="AV385" s="13" t="s">
        <v>86</v>
      </c>
      <c r="AW385" s="13" t="s">
        <v>34</v>
      </c>
      <c r="AX385" s="13" t="s">
        <v>78</v>
      </c>
      <c r="AY385" s="275" t="s">
        <v>141</v>
      </c>
    </row>
    <row r="386" s="13" customFormat="1">
      <c r="A386" s="13"/>
      <c r="B386" s="265"/>
      <c r="C386" s="266"/>
      <c r="D386" s="267" t="s">
        <v>149</v>
      </c>
      <c r="E386" s="268" t="s">
        <v>1</v>
      </c>
      <c r="F386" s="269" t="s">
        <v>715</v>
      </c>
      <c r="G386" s="266"/>
      <c r="H386" s="268" t="s">
        <v>1</v>
      </c>
      <c r="I386" s="270"/>
      <c r="J386" s="266"/>
      <c r="K386" s="266"/>
      <c r="L386" s="271"/>
      <c r="M386" s="272"/>
      <c r="N386" s="273"/>
      <c r="O386" s="273"/>
      <c r="P386" s="273"/>
      <c r="Q386" s="273"/>
      <c r="R386" s="273"/>
      <c r="S386" s="273"/>
      <c r="T386" s="274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75" t="s">
        <v>149</v>
      </c>
      <c r="AU386" s="275" t="s">
        <v>88</v>
      </c>
      <c r="AV386" s="13" t="s">
        <v>86</v>
      </c>
      <c r="AW386" s="13" t="s">
        <v>34</v>
      </c>
      <c r="AX386" s="13" t="s">
        <v>78</v>
      </c>
      <c r="AY386" s="275" t="s">
        <v>141</v>
      </c>
    </row>
    <row r="387" s="14" customFormat="1">
      <c r="A387" s="14"/>
      <c r="B387" s="276"/>
      <c r="C387" s="277"/>
      <c r="D387" s="267" t="s">
        <v>149</v>
      </c>
      <c r="E387" s="278" t="s">
        <v>1</v>
      </c>
      <c r="F387" s="279" t="s">
        <v>716</v>
      </c>
      <c r="G387" s="277"/>
      <c r="H387" s="280">
        <v>154.40000000000001</v>
      </c>
      <c r="I387" s="281"/>
      <c r="J387" s="277"/>
      <c r="K387" s="277"/>
      <c r="L387" s="282"/>
      <c r="M387" s="283"/>
      <c r="N387" s="284"/>
      <c r="O387" s="284"/>
      <c r="P387" s="284"/>
      <c r="Q387" s="284"/>
      <c r="R387" s="284"/>
      <c r="S387" s="284"/>
      <c r="T387" s="285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86" t="s">
        <v>149</v>
      </c>
      <c r="AU387" s="286" t="s">
        <v>88</v>
      </c>
      <c r="AV387" s="14" t="s">
        <v>88</v>
      </c>
      <c r="AW387" s="14" t="s">
        <v>34</v>
      </c>
      <c r="AX387" s="14" t="s">
        <v>86</v>
      </c>
      <c r="AY387" s="286" t="s">
        <v>141</v>
      </c>
    </row>
    <row r="388" s="2" customFormat="1" ht="16.5" customHeight="1">
      <c r="A388" s="39"/>
      <c r="B388" s="40"/>
      <c r="C388" s="251" t="s">
        <v>379</v>
      </c>
      <c r="D388" s="251" t="s">
        <v>143</v>
      </c>
      <c r="E388" s="252" t="s">
        <v>717</v>
      </c>
      <c r="F388" s="253" t="s">
        <v>718</v>
      </c>
      <c r="G388" s="254" t="s">
        <v>224</v>
      </c>
      <c r="H388" s="255">
        <v>4.1630000000000003</v>
      </c>
      <c r="I388" s="256"/>
      <c r="J388" s="257">
        <f>ROUND(I388*H388,2)</f>
        <v>0</v>
      </c>
      <c r="K388" s="258"/>
      <c r="L388" s="45"/>
      <c r="M388" s="259" t="s">
        <v>1</v>
      </c>
      <c r="N388" s="260" t="s">
        <v>43</v>
      </c>
      <c r="O388" s="92"/>
      <c r="P388" s="261">
        <f>O388*H388</f>
        <v>0</v>
      </c>
      <c r="Q388" s="261">
        <v>0.001392</v>
      </c>
      <c r="R388" s="261">
        <f>Q388*H388</f>
        <v>0.0057948960000000008</v>
      </c>
      <c r="S388" s="261">
        <v>0</v>
      </c>
      <c r="T388" s="262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63" t="s">
        <v>147</v>
      </c>
      <c r="AT388" s="263" t="s">
        <v>143</v>
      </c>
      <c r="AU388" s="263" t="s">
        <v>88</v>
      </c>
      <c r="AY388" s="18" t="s">
        <v>141</v>
      </c>
      <c r="BE388" s="264">
        <f>IF(N388="základní",J388,0)</f>
        <v>0</v>
      </c>
      <c r="BF388" s="264">
        <f>IF(N388="snížená",J388,0)</f>
        <v>0</v>
      </c>
      <c r="BG388" s="264">
        <f>IF(N388="zákl. přenesená",J388,0)</f>
        <v>0</v>
      </c>
      <c r="BH388" s="264">
        <f>IF(N388="sníž. přenesená",J388,0)</f>
        <v>0</v>
      </c>
      <c r="BI388" s="264">
        <f>IF(N388="nulová",J388,0)</f>
        <v>0</v>
      </c>
      <c r="BJ388" s="18" t="s">
        <v>86</v>
      </c>
      <c r="BK388" s="264">
        <f>ROUND(I388*H388,2)</f>
        <v>0</v>
      </c>
      <c r="BL388" s="18" t="s">
        <v>147</v>
      </c>
      <c r="BM388" s="263" t="s">
        <v>719</v>
      </c>
    </row>
    <row r="389" s="13" customFormat="1">
      <c r="A389" s="13"/>
      <c r="B389" s="265"/>
      <c r="C389" s="266"/>
      <c r="D389" s="267" t="s">
        <v>149</v>
      </c>
      <c r="E389" s="268" t="s">
        <v>1</v>
      </c>
      <c r="F389" s="269" t="s">
        <v>720</v>
      </c>
      <c r="G389" s="266"/>
      <c r="H389" s="268" t="s">
        <v>1</v>
      </c>
      <c r="I389" s="270"/>
      <c r="J389" s="266"/>
      <c r="K389" s="266"/>
      <c r="L389" s="271"/>
      <c r="M389" s="272"/>
      <c r="N389" s="273"/>
      <c r="O389" s="273"/>
      <c r="P389" s="273"/>
      <c r="Q389" s="273"/>
      <c r="R389" s="273"/>
      <c r="S389" s="273"/>
      <c r="T389" s="274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75" t="s">
        <v>149</v>
      </c>
      <c r="AU389" s="275" t="s">
        <v>88</v>
      </c>
      <c r="AV389" s="13" t="s">
        <v>86</v>
      </c>
      <c r="AW389" s="13" t="s">
        <v>34</v>
      </c>
      <c r="AX389" s="13" t="s">
        <v>78</v>
      </c>
      <c r="AY389" s="275" t="s">
        <v>141</v>
      </c>
    </row>
    <row r="390" s="14" customFormat="1">
      <c r="A390" s="14"/>
      <c r="B390" s="276"/>
      <c r="C390" s="277"/>
      <c r="D390" s="267" t="s">
        <v>149</v>
      </c>
      <c r="E390" s="278" t="s">
        <v>1</v>
      </c>
      <c r="F390" s="279" t="s">
        <v>721</v>
      </c>
      <c r="G390" s="277"/>
      <c r="H390" s="280">
        <v>4.1630000000000003</v>
      </c>
      <c r="I390" s="281"/>
      <c r="J390" s="277"/>
      <c r="K390" s="277"/>
      <c r="L390" s="282"/>
      <c r="M390" s="283"/>
      <c r="N390" s="284"/>
      <c r="O390" s="284"/>
      <c r="P390" s="284"/>
      <c r="Q390" s="284"/>
      <c r="R390" s="284"/>
      <c r="S390" s="284"/>
      <c r="T390" s="285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86" t="s">
        <v>149</v>
      </c>
      <c r="AU390" s="286" t="s">
        <v>88</v>
      </c>
      <c r="AV390" s="14" t="s">
        <v>88</v>
      </c>
      <c r="AW390" s="14" t="s">
        <v>34</v>
      </c>
      <c r="AX390" s="14" t="s">
        <v>86</v>
      </c>
      <c r="AY390" s="286" t="s">
        <v>141</v>
      </c>
    </row>
    <row r="391" s="2" customFormat="1" ht="24" customHeight="1">
      <c r="A391" s="39"/>
      <c r="B391" s="40"/>
      <c r="C391" s="251" t="s">
        <v>386</v>
      </c>
      <c r="D391" s="251" t="s">
        <v>143</v>
      </c>
      <c r="E391" s="252" t="s">
        <v>722</v>
      </c>
      <c r="F391" s="253" t="s">
        <v>723</v>
      </c>
      <c r="G391" s="254" t="s">
        <v>179</v>
      </c>
      <c r="H391" s="255">
        <v>3515</v>
      </c>
      <c r="I391" s="256"/>
      <c r="J391" s="257">
        <f>ROUND(I391*H391,2)</f>
        <v>0</v>
      </c>
      <c r="K391" s="258"/>
      <c r="L391" s="45"/>
      <c r="M391" s="259" t="s">
        <v>1</v>
      </c>
      <c r="N391" s="260" t="s">
        <v>43</v>
      </c>
      <c r="O391" s="92"/>
      <c r="P391" s="261">
        <f>O391*H391</f>
        <v>0</v>
      </c>
      <c r="Q391" s="261">
        <v>0</v>
      </c>
      <c r="R391" s="261">
        <f>Q391*H391</f>
        <v>0</v>
      </c>
      <c r="S391" s="261">
        <v>0</v>
      </c>
      <c r="T391" s="262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63" t="s">
        <v>147</v>
      </c>
      <c r="AT391" s="263" t="s">
        <v>143</v>
      </c>
      <c r="AU391" s="263" t="s">
        <v>88</v>
      </c>
      <c r="AY391" s="18" t="s">
        <v>141</v>
      </c>
      <c r="BE391" s="264">
        <f>IF(N391="základní",J391,0)</f>
        <v>0</v>
      </c>
      <c r="BF391" s="264">
        <f>IF(N391="snížená",J391,0)</f>
        <v>0</v>
      </c>
      <c r="BG391" s="264">
        <f>IF(N391="zákl. přenesená",J391,0)</f>
        <v>0</v>
      </c>
      <c r="BH391" s="264">
        <f>IF(N391="sníž. přenesená",J391,0)</f>
        <v>0</v>
      </c>
      <c r="BI391" s="264">
        <f>IF(N391="nulová",J391,0)</f>
        <v>0</v>
      </c>
      <c r="BJ391" s="18" t="s">
        <v>86</v>
      </c>
      <c r="BK391" s="264">
        <f>ROUND(I391*H391,2)</f>
        <v>0</v>
      </c>
      <c r="BL391" s="18" t="s">
        <v>147</v>
      </c>
      <c r="BM391" s="263" t="s">
        <v>724</v>
      </c>
    </row>
    <row r="392" s="13" customFormat="1">
      <c r="A392" s="13"/>
      <c r="B392" s="265"/>
      <c r="C392" s="266"/>
      <c r="D392" s="267" t="s">
        <v>149</v>
      </c>
      <c r="E392" s="268" t="s">
        <v>1</v>
      </c>
      <c r="F392" s="269" t="s">
        <v>725</v>
      </c>
      <c r="G392" s="266"/>
      <c r="H392" s="268" t="s">
        <v>1</v>
      </c>
      <c r="I392" s="270"/>
      <c r="J392" s="266"/>
      <c r="K392" s="266"/>
      <c r="L392" s="271"/>
      <c r="M392" s="272"/>
      <c r="N392" s="273"/>
      <c r="O392" s="273"/>
      <c r="P392" s="273"/>
      <c r="Q392" s="273"/>
      <c r="R392" s="273"/>
      <c r="S392" s="273"/>
      <c r="T392" s="274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75" t="s">
        <v>149</v>
      </c>
      <c r="AU392" s="275" t="s">
        <v>88</v>
      </c>
      <c r="AV392" s="13" t="s">
        <v>86</v>
      </c>
      <c r="AW392" s="13" t="s">
        <v>34</v>
      </c>
      <c r="AX392" s="13" t="s">
        <v>78</v>
      </c>
      <c r="AY392" s="275" t="s">
        <v>141</v>
      </c>
    </row>
    <row r="393" s="13" customFormat="1">
      <c r="A393" s="13"/>
      <c r="B393" s="265"/>
      <c r="C393" s="266"/>
      <c r="D393" s="267" t="s">
        <v>149</v>
      </c>
      <c r="E393" s="268" t="s">
        <v>1</v>
      </c>
      <c r="F393" s="269" t="s">
        <v>726</v>
      </c>
      <c r="G393" s="266"/>
      <c r="H393" s="268" t="s">
        <v>1</v>
      </c>
      <c r="I393" s="270"/>
      <c r="J393" s="266"/>
      <c r="K393" s="266"/>
      <c r="L393" s="271"/>
      <c r="M393" s="272"/>
      <c r="N393" s="273"/>
      <c r="O393" s="273"/>
      <c r="P393" s="273"/>
      <c r="Q393" s="273"/>
      <c r="R393" s="273"/>
      <c r="S393" s="273"/>
      <c r="T393" s="274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75" t="s">
        <v>149</v>
      </c>
      <c r="AU393" s="275" t="s">
        <v>88</v>
      </c>
      <c r="AV393" s="13" t="s">
        <v>86</v>
      </c>
      <c r="AW393" s="13" t="s">
        <v>34</v>
      </c>
      <c r="AX393" s="13" t="s">
        <v>78</v>
      </c>
      <c r="AY393" s="275" t="s">
        <v>141</v>
      </c>
    </row>
    <row r="394" s="14" customFormat="1">
      <c r="A394" s="14"/>
      <c r="B394" s="276"/>
      <c r="C394" s="277"/>
      <c r="D394" s="267" t="s">
        <v>149</v>
      </c>
      <c r="E394" s="278" t="s">
        <v>1</v>
      </c>
      <c r="F394" s="279" t="s">
        <v>727</v>
      </c>
      <c r="G394" s="277"/>
      <c r="H394" s="280">
        <v>3515</v>
      </c>
      <c r="I394" s="281"/>
      <c r="J394" s="277"/>
      <c r="K394" s="277"/>
      <c r="L394" s="282"/>
      <c r="M394" s="283"/>
      <c r="N394" s="284"/>
      <c r="O394" s="284"/>
      <c r="P394" s="284"/>
      <c r="Q394" s="284"/>
      <c r="R394" s="284"/>
      <c r="S394" s="284"/>
      <c r="T394" s="285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86" t="s">
        <v>149</v>
      </c>
      <c r="AU394" s="286" t="s">
        <v>88</v>
      </c>
      <c r="AV394" s="14" t="s">
        <v>88</v>
      </c>
      <c r="AW394" s="14" t="s">
        <v>34</v>
      </c>
      <c r="AX394" s="14" t="s">
        <v>86</v>
      </c>
      <c r="AY394" s="286" t="s">
        <v>141</v>
      </c>
    </row>
    <row r="395" s="12" customFormat="1" ht="22.8" customHeight="1">
      <c r="A395" s="12"/>
      <c r="B395" s="235"/>
      <c r="C395" s="236"/>
      <c r="D395" s="237" t="s">
        <v>77</v>
      </c>
      <c r="E395" s="249" t="s">
        <v>310</v>
      </c>
      <c r="F395" s="249" t="s">
        <v>311</v>
      </c>
      <c r="G395" s="236"/>
      <c r="H395" s="236"/>
      <c r="I395" s="239"/>
      <c r="J395" s="250">
        <f>BK395</f>
        <v>0</v>
      </c>
      <c r="K395" s="236"/>
      <c r="L395" s="241"/>
      <c r="M395" s="242"/>
      <c r="N395" s="243"/>
      <c r="O395" s="243"/>
      <c r="P395" s="244">
        <f>SUM(P396:P405)</f>
        <v>0</v>
      </c>
      <c r="Q395" s="243"/>
      <c r="R395" s="244">
        <f>SUM(R396:R405)</f>
        <v>0</v>
      </c>
      <c r="S395" s="243"/>
      <c r="T395" s="245">
        <f>SUM(T396:T405)</f>
        <v>0</v>
      </c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R395" s="246" t="s">
        <v>86</v>
      </c>
      <c r="AT395" s="247" t="s">
        <v>77</v>
      </c>
      <c r="AU395" s="247" t="s">
        <v>86</v>
      </c>
      <c r="AY395" s="246" t="s">
        <v>141</v>
      </c>
      <c r="BK395" s="248">
        <f>SUM(BK396:BK405)</f>
        <v>0</v>
      </c>
    </row>
    <row r="396" s="2" customFormat="1" ht="24" customHeight="1">
      <c r="A396" s="39"/>
      <c r="B396" s="40"/>
      <c r="C396" s="251" t="s">
        <v>392</v>
      </c>
      <c r="D396" s="251" t="s">
        <v>143</v>
      </c>
      <c r="E396" s="252" t="s">
        <v>313</v>
      </c>
      <c r="F396" s="253" t="s">
        <v>314</v>
      </c>
      <c r="G396" s="254" t="s">
        <v>186</v>
      </c>
      <c r="H396" s="255">
        <v>59.350000000000001</v>
      </c>
      <c r="I396" s="256"/>
      <c r="J396" s="257">
        <f>ROUND(I396*H396,2)</f>
        <v>0</v>
      </c>
      <c r="K396" s="258"/>
      <c r="L396" s="45"/>
      <c r="M396" s="259" t="s">
        <v>1</v>
      </c>
      <c r="N396" s="260" t="s">
        <v>43</v>
      </c>
      <c r="O396" s="92"/>
      <c r="P396" s="261">
        <f>O396*H396</f>
        <v>0</v>
      </c>
      <c r="Q396" s="261">
        <v>0</v>
      </c>
      <c r="R396" s="261">
        <f>Q396*H396</f>
        <v>0</v>
      </c>
      <c r="S396" s="261">
        <v>0</v>
      </c>
      <c r="T396" s="262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63" t="s">
        <v>147</v>
      </c>
      <c r="AT396" s="263" t="s">
        <v>143</v>
      </c>
      <c r="AU396" s="263" t="s">
        <v>88</v>
      </c>
      <c r="AY396" s="18" t="s">
        <v>141</v>
      </c>
      <c r="BE396" s="264">
        <f>IF(N396="základní",J396,0)</f>
        <v>0</v>
      </c>
      <c r="BF396" s="264">
        <f>IF(N396="snížená",J396,0)</f>
        <v>0</v>
      </c>
      <c r="BG396" s="264">
        <f>IF(N396="zákl. přenesená",J396,0)</f>
        <v>0</v>
      </c>
      <c r="BH396" s="264">
        <f>IF(N396="sníž. přenesená",J396,0)</f>
        <v>0</v>
      </c>
      <c r="BI396" s="264">
        <f>IF(N396="nulová",J396,0)</f>
        <v>0</v>
      </c>
      <c r="BJ396" s="18" t="s">
        <v>86</v>
      </c>
      <c r="BK396" s="264">
        <f>ROUND(I396*H396,2)</f>
        <v>0</v>
      </c>
      <c r="BL396" s="18" t="s">
        <v>147</v>
      </c>
      <c r="BM396" s="263" t="s">
        <v>728</v>
      </c>
    </row>
    <row r="397" s="2" customFormat="1" ht="24" customHeight="1">
      <c r="A397" s="39"/>
      <c r="B397" s="40"/>
      <c r="C397" s="251" t="s">
        <v>398</v>
      </c>
      <c r="D397" s="251" t="s">
        <v>143</v>
      </c>
      <c r="E397" s="252" t="s">
        <v>317</v>
      </c>
      <c r="F397" s="253" t="s">
        <v>318</v>
      </c>
      <c r="G397" s="254" t="s">
        <v>186</v>
      </c>
      <c r="H397" s="255">
        <v>1187</v>
      </c>
      <c r="I397" s="256"/>
      <c r="J397" s="257">
        <f>ROUND(I397*H397,2)</f>
        <v>0</v>
      </c>
      <c r="K397" s="258"/>
      <c r="L397" s="45"/>
      <c r="M397" s="259" t="s">
        <v>1</v>
      </c>
      <c r="N397" s="260" t="s">
        <v>43</v>
      </c>
      <c r="O397" s="92"/>
      <c r="P397" s="261">
        <f>O397*H397</f>
        <v>0</v>
      </c>
      <c r="Q397" s="261">
        <v>0</v>
      </c>
      <c r="R397" s="261">
        <f>Q397*H397</f>
        <v>0</v>
      </c>
      <c r="S397" s="261">
        <v>0</v>
      </c>
      <c r="T397" s="262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63" t="s">
        <v>147</v>
      </c>
      <c r="AT397" s="263" t="s">
        <v>143</v>
      </c>
      <c r="AU397" s="263" t="s">
        <v>88</v>
      </c>
      <c r="AY397" s="18" t="s">
        <v>141</v>
      </c>
      <c r="BE397" s="264">
        <f>IF(N397="základní",J397,0)</f>
        <v>0</v>
      </c>
      <c r="BF397" s="264">
        <f>IF(N397="snížená",J397,0)</f>
        <v>0</v>
      </c>
      <c r="BG397" s="264">
        <f>IF(N397="zákl. přenesená",J397,0)</f>
        <v>0</v>
      </c>
      <c r="BH397" s="264">
        <f>IF(N397="sníž. přenesená",J397,0)</f>
        <v>0</v>
      </c>
      <c r="BI397" s="264">
        <f>IF(N397="nulová",J397,0)</f>
        <v>0</v>
      </c>
      <c r="BJ397" s="18" t="s">
        <v>86</v>
      </c>
      <c r="BK397" s="264">
        <f>ROUND(I397*H397,2)</f>
        <v>0</v>
      </c>
      <c r="BL397" s="18" t="s">
        <v>147</v>
      </c>
      <c r="BM397" s="263" t="s">
        <v>729</v>
      </c>
    </row>
    <row r="398" s="14" customFormat="1">
      <c r="A398" s="14"/>
      <c r="B398" s="276"/>
      <c r="C398" s="277"/>
      <c r="D398" s="267" t="s">
        <v>149</v>
      </c>
      <c r="E398" s="277"/>
      <c r="F398" s="279" t="s">
        <v>730</v>
      </c>
      <c r="G398" s="277"/>
      <c r="H398" s="280">
        <v>1187</v>
      </c>
      <c r="I398" s="281"/>
      <c r="J398" s="277"/>
      <c r="K398" s="277"/>
      <c r="L398" s="282"/>
      <c r="M398" s="283"/>
      <c r="N398" s="284"/>
      <c r="O398" s="284"/>
      <c r="P398" s="284"/>
      <c r="Q398" s="284"/>
      <c r="R398" s="284"/>
      <c r="S398" s="284"/>
      <c r="T398" s="285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86" t="s">
        <v>149</v>
      </c>
      <c r="AU398" s="286" t="s">
        <v>88</v>
      </c>
      <c r="AV398" s="14" t="s">
        <v>88</v>
      </c>
      <c r="AW398" s="14" t="s">
        <v>4</v>
      </c>
      <c r="AX398" s="14" t="s">
        <v>86</v>
      </c>
      <c r="AY398" s="286" t="s">
        <v>141</v>
      </c>
    </row>
    <row r="399" s="2" customFormat="1" ht="24" customHeight="1">
      <c r="A399" s="39"/>
      <c r="B399" s="40"/>
      <c r="C399" s="251" t="s">
        <v>406</v>
      </c>
      <c r="D399" s="251" t="s">
        <v>143</v>
      </c>
      <c r="E399" s="252" t="s">
        <v>322</v>
      </c>
      <c r="F399" s="253" t="s">
        <v>323</v>
      </c>
      <c r="G399" s="254" t="s">
        <v>186</v>
      </c>
      <c r="H399" s="255">
        <v>59.350000000000001</v>
      </c>
      <c r="I399" s="256"/>
      <c r="J399" s="257">
        <f>ROUND(I399*H399,2)</f>
        <v>0</v>
      </c>
      <c r="K399" s="258"/>
      <c r="L399" s="45"/>
      <c r="M399" s="259" t="s">
        <v>1</v>
      </c>
      <c r="N399" s="260" t="s">
        <v>43</v>
      </c>
      <c r="O399" s="92"/>
      <c r="P399" s="261">
        <f>O399*H399</f>
        <v>0</v>
      </c>
      <c r="Q399" s="261">
        <v>0</v>
      </c>
      <c r="R399" s="261">
        <f>Q399*H399</f>
        <v>0</v>
      </c>
      <c r="S399" s="261">
        <v>0</v>
      </c>
      <c r="T399" s="262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63" t="s">
        <v>147</v>
      </c>
      <c r="AT399" s="263" t="s">
        <v>143</v>
      </c>
      <c r="AU399" s="263" t="s">
        <v>88</v>
      </c>
      <c r="AY399" s="18" t="s">
        <v>141</v>
      </c>
      <c r="BE399" s="264">
        <f>IF(N399="základní",J399,0)</f>
        <v>0</v>
      </c>
      <c r="BF399" s="264">
        <f>IF(N399="snížená",J399,0)</f>
        <v>0</v>
      </c>
      <c r="BG399" s="264">
        <f>IF(N399="zákl. přenesená",J399,0)</f>
        <v>0</v>
      </c>
      <c r="BH399" s="264">
        <f>IF(N399="sníž. přenesená",J399,0)</f>
        <v>0</v>
      </c>
      <c r="BI399" s="264">
        <f>IF(N399="nulová",J399,0)</f>
        <v>0</v>
      </c>
      <c r="BJ399" s="18" t="s">
        <v>86</v>
      </c>
      <c r="BK399" s="264">
        <f>ROUND(I399*H399,2)</f>
        <v>0</v>
      </c>
      <c r="BL399" s="18" t="s">
        <v>147</v>
      </c>
      <c r="BM399" s="263" t="s">
        <v>731</v>
      </c>
    </row>
    <row r="400" s="2" customFormat="1" ht="24" customHeight="1">
      <c r="A400" s="39"/>
      <c r="B400" s="40"/>
      <c r="C400" s="251" t="s">
        <v>422</v>
      </c>
      <c r="D400" s="251" t="s">
        <v>143</v>
      </c>
      <c r="E400" s="252" t="s">
        <v>326</v>
      </c>
      <c r="F400" s="253" t="s">
        <v>327</v>
      </c>
      <c r="G400" s="254" t="s">
        <v>186</v>
      </c>
      <c r="H400" s="255">
        <v>534.14999999999998</v>
      </c>
      <c r="I400" s="256"/>
      <c r="J400" s="257">
        <f>ROUND(I400*H400,2)</f>
        <v>0</v>
      </c>
      <c r="K400" s="258"/>
      <c r="L400" s="45"/>
      <c r="M400" s="259" t="s">
        <v>1</v>
      </c>
      <c r="N400" s="260" t="s">
        <v>43</v>
      </c>
      <c r="O400" s="92"/>
      <c r="P400" s="261">
        <f>O400*H400</f>
        <v>0</v>
      </c>
      <c r="Q400" s="261">
        <v>0</v>
      </c>
      <c r="R400" s="261">
        <f>Q400*H400</f>
        <v>0</v>
      </c>
      <c r="S400" s="261">
        <v>0</v>
      </c>
      <c r="T400" s="262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63" t="s">
        <v>147</v>
      </c>
      <c r="AT400" s="263" t="s">
        <v>143</v>
      </c>
      <c r="AU400" s="263" t="s">
        <v>88</v>
      </c>
      <c r="AY400" s="18" t="s">
        <v>141</v>
      </c>
      <c r="BE400" s="264">
        <f>IF(N400="základní",J400,0)</f>
        <v>0</v>
      </c>
      <c r="BF400" s="264">
        <f>IF(N400="snížená",J400,0)</f>
        <v>0</v>
      </c>
      <c r="BG400" s="264">
        <f>IF(N400="zákl. přenesená",J400,0)</f>
        <v>0</v>
      </c>
      <c r="BH400" s="264">
        <f>IF(N400="sníž. přenesená",J400,0)</f>
        <v>0</v>
      </c>
      <c r="BI400" s="264">
        <f>IF(N400="nulová",J400,0)</f>
        <v>0</v>
      </c>
      <c r="BJ400" s="18" t="s">
        <v>86</v>
      </c>
      <c r="BK400" s="264">
        <f>ROUND(I400*H400,2)</f>
        <v>0</v>
      </c>
      <c r="BL400" s="18" t="s">
        <v>147</v>
      </c>
      <c r="BM400" s="263" t="s">
        <v>732</v>
      </c>
    </row>
    <row r="401" s="14" customFormat="1">
      <c r="A401" s="14"/>
      <c r="B401" s="276"/>
      <c r="C401" s="277"/>
      <c r="D401" s="267" t="s">
        <v>149</v>
      </c>
      <c r="E401" s="277"/>
      <c r="F401" s="279" t="s">
        <v>733</v>
      </c>
      <c r="G401" s="277"/>
      <c r="H401" s="280">
        <v>534.14999999999998</v>
      </c>
      <c r="I401" s="281"/>
      <c r="J401" s="277"/>
      <c r="K401" s="277"/>
      <c r="L401" s="282"/>
      <c r="M401" s="283"/>
      <c r="N401" s="284"/>
      <c r="O401" s="284"/>
      <c r="P401" s="284"/>
      <c r="Q401" s="284"/>
      <c r="R401" s="284"/>
      <c r="S401" s="284"/>
      <c r="T401" s="285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86" t="s">
        <v>149</v>
      </c>
      <c r="AU401" s="286" t="s">
        <v>88</v>
      </c>
      <c r="AV401" s="14" t="s">
        <v>88</v>
      </c>
      <c r="AW401" s="14" t="s">
        <v>4</v>
      </c>
      <c r="AX401" s="14" t="s">
        <v>86</v>
      </c>
      <c r="AY401" s="286" t="s">
        <v>141</v>
      </c>
    </row>
    <row r="402" s="2" customFormat="1" ht="36" customHeight="1">
      <c r="A402" s="39"/>
      <c r="B402" s="40"/>
      <c r="C402" s="251" t="s">
        <v>428</v>
      </c>
      <c r="D402" s="251" t="s">
        <v>143</v>
      </c>
      <c r="E402" s="252" t="s">
        <v>331</v>
      </c>
      <c r="F402" s="253" t="s">
        <v>332</v>
      </c>
      <c r="G402" s="254" t="s">
        <v>186</v>
      </c>
      <c r="H402" s="255">
        <v>30.704999999999998</v>
      </c>
      <c r="I402" s="256"/>
      <c r="J402" s="257">
        <f>ROUND(I402*H402,2)</f>
        <v>0</v>
      </c>
      <c r="K402" s="258"/>
      <c r="L402" s="45"/>
      <c r="M402" s="259" t="s">
        <v>1</v>
      </c>
      <c r="N402" s="260" t="s">
        <v>43</v>
      </c>
      <c r="O402" s="92"/>
      <c r="P402" s="261">
        <f>O402*H402</f>
        <v>0</v>
      </c>
      <c r="Q402" s="261">
        <v>0</v>
      </c>
      <c r="R402" s="261">
        <f>Q402*H402</f>
        <v>0</v>
      </c>
      <c r="S402" s="261">
        <v>0</v>
      </c>
      <c r="T402" s="262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63" t="s">
        <v>147</v>
      </c>
      <c r="AT402" s="263" t="s">
        <v>143</v>
      </c>
      <c r="AU402" s="263" t="s">
        <v>88</v>
      </c>
      <c r="AY402" s="18" t="s">
        <v>141</v>
      </c>
      <c r="BE402" s="264">
        <f>IF(N402="základní",J402,0)</f>
        <v>0</v>
      </c>
      <c r="BF402" s="264">
        <f>IF(N402="snížená",J402,0)</f>
        <v>0</v>
      </c>
      <c r="BG402" s="264">
        <f>IF(N402="zákl. přenesená",J402,0)</f>
        <v>0</v>
      </c>
      <c r="BH402" s="264">
        <f>IF(N402="sníž. přenesená",J402,0)</f>
        <v>0</v>
      </c>
      <c r="BI402" s="264">
        <f>IF(N402="nulová",J402,0)</f>
        <v>0</v>
      </c>
      <c r="BJ402" s="18" t="s">
        <v>86</v>
      </c>
      <c r="BK402" s="264">
        <f>ROUND(I402*H402,2)</f>
        <v>0</v>
      </c>
      <c r="BL402" s="18" t="s">
        <v>147</v>
      </c>
      <c r="BM402" s="263" t="s">
        <v>734</v>
      </c>
    </row>
    <row r="403" s="14" customFormat="1">
      <c r="A403" s="14"/>
      <c r="B403" s="276"/>
      <c r="C403" s="277"/>
      <c r="D403" s="267" t="s">
        <v>149</v>
      </c>
      <c r="E403" s="278" t="s">
        <v>1</v>
      </c>
      <c r="F403" s="279" t="s">
        <v>735</v>
      </c>
      <c r="G403" s="277"/>
      <c r="H403" s="280">
        <v>30.704999999999998</v>
      </c>
      <c r="I403" s="281"/>
      <c r="J403" s="277"/>
      <c r="K403" s="277"/>
      <c r="L403" s="282"/>
      <c r="M403" s="283"/>
      <c r="N403" s="284"/>
      <c r="O403" s="284"/>
      <c r="P403" s="284"/>
      <c r="Q403" s="284"/>
      <c r="R403" s="284"/>
      <c r="S403" s="284"/>
      <c r="T403" s="285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86" t="s">
        <v>149</v>
      </c>
      <c r="AU403" s="286" t="s">
        <v>88</v>
      </c>
      <c r="AV403" s="14" t="s">
        <v>88</v>
      </c>
      <c r="AW403" s="14" t="s">
        <v>34</v>
      </c>
      <c r="AX403" s="14" t="s">
        <v>86</v>
      </c>
      <c r="AY403" s="286" t="s">
        <v>141</v>
      </c>
    </row>
    <row r="404" s="2" customFormat="1" ht="24" customHeight="1">
      <c r="A404" s="39"/>
      <c r="B404" s="40"/>
      <c r="C404" s="251" t="s">
        <v>433</v>
      </c>
      <c r="D404" s="251" t="s">
        <v>143</v>
      </c>
      <c r="E404" s="252" t="s">
        <v>336</v>
      </c>
      <c r="F404" s="253" t="s">
        <v>337</v>
      </c>
      <c r="G404" s="254" t="s">
        <v>186</v>
      </c>
      <c r="H404" s="255">
        <v>28.645</v>
      </c>
      <c r="I404" s="256"/>
      <c r="J404" s="257">
        <f>ROUND(I404*H404,2)</f>
        <v>0</v>
      </c>
      <c r="K404" s="258"/>
      <c r="L404" s="45"/>
      <c r="M404" s="259" t="s">
        <v>1</v>
      </c>
      <c r="N404" s="260" t="s">
        <v>43</v>
      </c>
      <c r="O404" s="92"/>
      <c r="P404" s="261">
        <f>O404*H404</f>
        <v>0</v>
      </c>
      <c r="Q404" s="261">
        <v>0</v>
      </c>
      <c r="R404" s="261">
        <f>Q404*H404</f>
        <v>0</v>
      </c>
      <c r="S404" s="261">
        <v>0</v>
      </c>
      <c r="T404" s="262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63" t="s">
        <v>147</v>
      </c>
      <c r="AT404" s="263" t="s">
        <v>143</v>
      </c>
      <c r="AU404" s="263" t="s">
        <v>88</v>
      </c>
      <c r="AY404" s="18" t="s">
        <v>141</v>
      </c>
      <c r="BE404" s="264">
        <f>IF(N404="základní",J404,0)</f>
        <v>0</v>
      </c>
      <c r="BF404" s="264">
        <f>IF(N404="snížená",J404,0)</f>
        <v>0</v>
      </c>
      <c r="BG404" s="264">
        <f>IF(N404="zákl. přenesená",J404,0)</f>
        <v>0</v>
      </c>
      <c r="BH404" s="264">
        <f>IF(N404="sníž. přenesená",J404,0)</f>
        <v>0</v>
      </c>
      <c r="BI404" s="264">
        <f>IF(N404="nulová",J404,0)</f>
        <v>0</v>
      </c>
      <c r="BJ404" s="18" t="s">
        <v>86</v>
      </c>
      <c r="BK404" s="264">
        <f>ROUND(I404*H404,2)</f>
        <v>0</v>
      </c>
      <c r="BL404" s="18" t="s">
        <v>147</v>
      </c>
      <c r="BM404" s="263" t="s">
        <v>736</v>
      </c>
    </row>
    <row r="405" s="14" customFormat="1">
      <c r="A405" s="14"/>
      <c r="B405" s="276"/>
      <c r="C405" s="277"/>
      <c r="D405" s="267" t="s">
        <v>149</v>
      </c>
      <c r="E405" s="278" t="s">
        <v>1</v>
      </c>
      <c r="F405" s="279" t="s">
        <v>737</v>
      </c>
      <c r="G405" s="277"/>
      <c r="H405" s="280">
        <v>28.645</v>
      </c>
      <c r="I405" s="281"/>
      <c r="J405" s="277"/>
      <c r="K405" s="277"/>
      <c r="L405" s="282"/>
      <c r="M405" s="283"/>
      <c r="N405" s="284"/>
      <c r="O405" s="284"/>
      <c r="P405" s="284"/>
      <c r="Q405" s="284"/>
      <c r="R405" s="284"/>
      <c r="S405" s="284"/>
      <c r="T405" s="285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86" t="s">
        <v>149</v>
      </c>
      <c r="AU405" s="286" t="s">
        <v>88</v>
      </c>
      <c r="AV405" s="14" t="s">
        <v>88</v>
      </c>
      <c r="AW405" s="14" t="s">
        <v>34</v>
      </c>
      <c r="AX405" s="14" t="s">
        <v>86</v>
      </c>
      <c r="AY405" s="286" t="s">
        <v>141</v>
      </c>
    </row>
    <row r="406" s="12" customFormat="1" ht="22.8" customHeight="1">
      <c r="A406" s="12"/>
      <c r="B406" s="235"/>
      <c r="C406" s="236"/>
      <c r="D406" s="237" t="s">
        <v>77</v>
      </c>
      <c r="E406" s="249" t="s">
        <v>340</v>
      </c>
      <c r="F406" s="249" t="s">
        <v>341</v>
      </c>
      <c r="G406" s="236"/>
      <c r="H406" s="236"/>
      <c r="I406" s="239"/>
      <c r="J406" s="250">
        <f>BK406</f>
        <v>0</v>
      </c>
      <c r="K406" s="236"/>
      <c r="L406" s="241"/>
      <c r="M406" s="242"/>
      <c r="N406" s="243"/>
      <c r="O406" s="243"/>
      <c r="P406" s="244">
        <f>SUM(P407:P409)</f>
        <v>0</v>
      </c>
      <c r="Q406" s="243"/>
      <c r="R406" s="244">
        <f>SUM(R407:R409)</f>
        <v>0</v>
      </c>
      <c r="S406" s="243"/>
      <c r="T406" s="245">
        <f>SUM(T407:T409)</f>
        <v>0</v>
      </c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R406" s="246" t="s">
        <v>86</v>
      </c>
      <c r="AT406" s="247" t="s">
        <v>77</v>
      </c>
      <c r="AU406" s="247" t="s">
        <v>86</v>
      </c>
      <c r="AY406" s="246" t="s">
        <v>141</v>
      </c>
      <c r="BK406" s="248">
        <f>SUM(BK407:BK409)</f>
        <v>0</v>
      </c>
    </row>
    <row r="407" s="2" customFormat="1" ht="16.5" customHeight="1">
      <c r="A407" s="39"/>
      <c r="B407" s="40"/>
      <c r="C407" s="251" t="s">
        <v>438</v>
      </c>
      <c r="D407" s="251" t="s">
        <v>143</v>
      </c>
      <c r="E407" s="252" t="s">
        <v>343</v>
      </c>
      <c r="F407" s="253" t="s">
        <v>344</v>
      </c>
      <c r="G407" s="254" t="s">
        <v>186</v>
      </c>
      <c r="H407" s="255">
        <v>38.392000000000003</v>
      </c>
      <c r="I407" s="256"/>
      <c r="J407" s="257">
        <f>ROUND(I407*H407,2)</f>
        <v>0</v>
      </c>
      <c r="K407" s="258"/>
      <c r="L407" s="45"/>
      <c r="M407" s="259" t="s">
        <v>1</v>
      </c>
      <c r="N407" s="260" t="s">
        <v>43</v>
      </c>
      <c r="O407" s="92"/>
      <c r="P407" s="261">
        <f>O407*H407</f>
        <v>0</v>
      </c>
      <c r="Q407" s="261">
        <v>0</v>
      </c>
      <c r="R407" s="261">
        <f>Q407*H407</f>
        <v>0</v>
      </c>
      <c r="S407" s="261">
        <v>0</v>
      </c>
      <c r="T407" s="262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63" t="s">
        <v>147</v>
      </c>
      <c r="AT407" s="263" t="s">
        <v>143</v>
      </c>
      <c r="AU407" s="263" t="s">
        <v>88</v>
      </c>
      <c r="AY407" s="18" t="s">
        <v>141</v>
      </c>
      <c r="BE407" s="264">
        <f>IF(N407="základní",J407,0)</f>
        <v>0</v>
      </c>
      <c r="BF407" s="264">
        <f>IF(N407="snížená",J407,0)</f>
        <v>0</v>
      </c>
      <c r="BG407" s="264">
        <f>IF(N407="zákl. přenesená",J407,0)</f>
        <v>0</v>
      </c>
      <c r="BH407" s="264">
        <f>IF(N407="sníž. přenesená",J407,0)</f>
        <v>0</v>
      </c>
      <c r="BI407" s="264">
        <f>IF(N407="nulová",J407,0)</f>
        <v>0</v>
      </c>
      <c r="BJ407" s="18" t="s">
        <v>86</v>
      </c>
      <c r="BK407" s="264">
        <f>ROUND(I407*H407,2)</f>
        <v>0</v>
      </c>
      <c r="BL407" s="18" t="s">
        <v>147</v>
      </c>
      <c r="BM407" s="263" t="s">
        <v>738</v>
      </c>
    </row>
    <row r="408" s="2" customFormat="1" ht="24" customHeight="1">
      <c r="A408" s="39"/>
      <c r="B408" s="40"/>
      <c r="C408" s="251" t="s">
        <v>739</v>
      </c>
      <c r="D408" s="251" t="s">
        <v>143</v>
      </c>
      <c r="E408" s="252" t="s">
        <v>347</v>
      </c>
      <c r="F408" s="253" t="s">
        <v>348</v>
      </c>
      <c r="G408" s="254" t="s">
        <v>186</v>
      </c>
      <c r="H408" s="255">
        <v>76.784000000000006</v>
      </c>
      <c r="I408" s="256"/>
      <c r="J408" s="257">
        <f>ROUND(I408*H408,2)</f>
        <v>0</v>
      </c>
      <c r="K408" s="258"/>
      <c r="L408" s="45"/>
      <c r="M408" s="259" t="s">
        <v>1</v>
      </c>
      <c r="N408" s="260" t="s">
        <v>43</v>
      </c>
      <c r="O408" s="92"/>
      <c r="P408" s="261">
        <f>O408*H408</f>
        <v>0</v>
      </c>
      <c r="Q408" s="261">
        <v>0</v>
      </c>
      <c r="R408" s="261">
        <f>Q408*H408</f>
        <v>0</v>
      </c>
      <c r="S408" s="261">
        <v>0</v>
      </c>
      <c r="T408" s="262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63" t="s">
        <v>147</v>
      </c>
      <c r="AT408" s="263" t="s">
        <v>143</v>
      </c>
      <c r="AU408" s="263" t="s">
        <v>88</v>
      </c>
      <c r="AY408" s="18" t="s">
        <v>141</v>
      </c>
      <c r="BE408" s="264">
        <f>IF(N408="základní",J408,0)</f>
        <v>0</v>
      </c>
      <c r="BF408" s="264">
        <f>IF(N408="snížená",J408,0)</f>
        <v>0</v>
      </c>
      <c r="BG408" s="264">
        <f>IF(N408="zákl. přenesená",J408,0)</f>
        <v>0</v>
      </c>
      <c r="BH408" s="264">
        <f>IF(N408="sníž. přenesená",J408,0)</f>
        <v>0</v>
      </c>
      <c r="BI408" s="264">
        <f>IF(N408="nulová",J408,0)</f>
        <v>0</v>
      </c>
      <c r="BJ408" s="18" t="s">
        <v>86</v>
      </c>
      <c r="BK408" s="264">
        <f>ROUND(I408*H408,2)</f>
        <v>0</v>
      </c>
      <c r="BL408" s="18" t="s">
        <v>147</v>
      </c>
      <c r="BM408" s="263" t="s">
        <v>740</v>
      </c>
    </row>
    <row r="409" s="14" customFormat="1">
      <c r="A409" s="14"/>
      <c r="B409" s="276"/>
      <c r="C409" s="277"/>
      <c r="D409" s="267" t="s">
        <v>149</v>
      </c>
      <c r="E409" s="277"/>
      <c r="F409" s="279" t="s">
        <v>741</v>
      </c>
      <c r="G409" s="277"/>
      <c r="H409" s="280">
        <v>76.784000000000006</v>
      </c>
      <c r="I409" s="281"/>
      <c r="J409" s="277"/>
      <c r="K409" s="277"/>
      <c r="L409" s="282"/>
      <c r="M409" s="283"/>
      <c r="N409" s="284"/>
      <c r="O409" s="284"/>
      <c r="P409" s="284"/>
      <c r="Q409" s="284"/>
      <c r="R409" s="284"/>
      <c r="S409" s="284"/>
      <c r="T409" s="285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86" t="s">
        <v>149</v>
      </c>
      <c r="AU409" s="286" t="s">
        <v>88</v>
      </c>
      <c r="AV409" s="14" t="s">
        <v>88</v>
      </c>
      <c r="AW409" s="14" t="s">
        <v>4</v>
      </c>
      <c r="AX409" s="14" t="s">
        <v>86</v>
      </c>
      <c r="AY409" s="286" t="s">
        <v>141</v>
      </c>
    </row>
    <row r="410" s="12" customFormat="1" ht="25.92" customHeight="1">
      <c r="A410" s="12"/>
      <c r="B410" s="235"/>
      <c r="C410" s="236"/>
      <c r="D410" s="237" t="s">
        <v>77</v>
      </c>
      <c r="E410" s="238" t="s">
        <v>351</v>
      </c>
      <c r="F410" s="238" t="s">
        <v>352</v>
      </c>
      <c r="G410" s="236"/>
      <c r="H410" s="236"/>
      <c r="I410" s="239"/>
      <c r="J410" s="240">
        <f>BK410</f>
        <v>0</v>
      </c>
      <c r="K410" s="236"/>
      <c r="L410" s="241"/>
      <c r="M410" s="242"/>
      <c r="N410" s="243"/>
      <c r="O410" s="243"/>
      <c r="P410" s="244">
        <f>P411+P425+P434+P479</f>
        <v>0</v>
      </c>
      <c r="Q410" s="243"/>
      <c r="R410" s="244">
        <f>R411+R425+R434+R479</f>
        <v>0.81889149000000006</v>
      </c>
      <c r="S410" s="243"/>
      <c r="T410" s="245">
        <f>T411+T425+T434+T479</f>
        <v>0.041139999999999996</v>
      </c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R410" s="246" t="s">
        <v>88</v>
      </c>
      <c r="AT410" s="247" t="s">
        <v>77</v>
      </c>
      <c r="AU410" s="247" t="s">
        <v>78</v>
      </c>
      <c r="AY410" s="246" t="s">
        <v>141</v>
      </c>
      <c r="BK410" s="248">
        <f>BK411+BK425+BK434+BK479</f>
        <v>0</v>
      </c>
    </row>
    <row r="411" s="12" customFormat="1" ht="22.8" customHeight="1">
      <c r="A411" s="12"/>
      <c r="B411" s="235"/>
      <c r="C411" s="236"/>
      <c r="D411" s="237" t="s">
        <v>77</v>
      </c>
      <c r="E411" s="249" t="s">
        <v>742</v>
      </c>
      <c r="F411" s="249" t="s">
        <v>743</v>
      </c>
      <c r="G411" s="236"/>
      <c r="H411" s="236"/>
      <c r="I411" s="239"/>
      <c r="J411" s="250">
        <f>BK411</f>
        <v>0</v>
      </c>
      <c r="K411" s="236"/>
      <c r="L411" s="241"/>
      <c r="M411" s="242"/>
      <c r="N411" s="243"/>
      <c r="O411" s="243"/>
      <c r="P411" s="244">
        <f>SUM(P412:P424)</f>
        <v>0</v>
      </c>
      <c r="Q411" s="243"/>
      <c r="R411" s="244">
        <f>SUM(R412:R424)</f>
        <v>0.16955600000000001</v>
      </c>
      <c r="S411" s="243"/>
      <c r="T411" s="245">
        <f>SUM(T412:T424)</f>
        <v>0</v>
      </c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R411" s="246" t="s">
        <v>88</v>
      </c>
      <c r="AT411" s="247" t="s">
        <v>77</v>
      </c>
      <c r="AU411" s="247" t="s">
        <v>86</v>
      </c>
      <c r="AY411" s="246" t="s">
        <v>141</v>
      </c>
      <c r="BK411" s="248">
        <f>SUM(BK412:BK424)</f>
        <v>0</v>
      </c>
    </row>
    <row r="412" s="2" customFormat="1" ht="16.5" customHeight="1">
      <c r="A412" s="39"/>
      <c r="B412" s="40"/>
      <c r="C412" s="251" t="s">
        <v>744</v>
      </c>
      <c r="D412" s="251" t="s">
        <v>143</v>
      </c>
      <c r="E412" s="252" t="s">
        <v>745</v>
      </c>
      <c r="F412" s="253" t="s">
        <v>746</v>
      </c>
      <c r="G412" s="254" t="s">
        <v>169</v>
      </c>
      <c r="H412" s="255">
        <v>72.140000000000001</v>
      </c>
      <c r="I412" s="256"/>
      <c r="J412" s="257">
        <f>ROUND(I412*H412,2)</f>
        <v>0</v>
      </c>
      <c r="K412" s="258"/>
      <c r="L412" s="45"/>
      <c r="M412" s="259" t="s">
        <v>1</v>
      </c>
      <c r="N412" s="260" t="s">
        <v>43</v>
      </c>
      <c r="O412" s="92"/>
      <c r="P412" s="261">
        <f>O412*H412</f>
        <v>0</v>
      </c>
      <c r="Q412" s="261">
        <v>0</v>
      </c>
      <c r="R412" s="261">
        <f>Q412*H412</f>
        <v>0</v>
      </c>
      <c r="S412" s="261">
        <v>0</v>
      </c>
      <c r="T412" s="262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63" t="s">
        <v>244</v>
      </c>
      <c r="AT412" s="263" t="s">
        <v>143</v>
      </c>
      <c r="AU412" s="263" t="s">
        <v>88</v>
      </c>
      <c r="AY412" s="18" t="s">
        <v>141</v>
      </c>
      <c r="BE412" s="264">
        <f>IF(N412="základní",J412,0)</f>
        <v>0</v>
      </c>
      <c r="BF412" s="264">
        <f>IF(N412="snížená",J412,0)</f>
        <v>0</v>
      </c>
      <c r="BG412" s="264">
        <f>IF(N412="zákl. přenesená",J412,0)</f>
        <v>0</v>
      </c>
      <c r="BH412" s="264">
        <f>IF(N412="sníž. přenesená",J412,0)</f>
        <v>0</v>
      </c>
      <c r="BI412" s="264">
        <f>IF(N412="nulová",J412,0)</f>
        <v>0</v>
      </c>
      <c r="BJ412" s="18" t="s">
        <v>86</v>
      </c>
      <c r="BK412" s="264">
        <f>ROUND(I412*H412,2)</f>
        <v>0</v>
      </c>
      <c r="BL412" s="18" t="s">
        <v>244</v>
      </c>
      <c r="BM412" s="263" t="s">
        <v>747</v>
      </c>
    </row>
    <row r="413" s="13" customFormat="1">
      <c r="A413" s="13"/>
      <c r="B413" s="265"/>
      <c r="C413" s="266"/>
      <c r="D413" s="267" t="s">
        <v>149</v>
      </c>
      <c r="E413" s="268" t="s">
        <v>1</v>
      </c>
      <c r="F413" s="269" t="s">
        <v>748</v>
      </c>
      <c r="G413" s="266"/>
      <c r="H413" s="268" t="s">
        <v>1</v>
      </c>
      <c r="I413" s="270"/>
      <c r="J413" s="266"/>
      <c r="K413" s="266"/>
      <c r="L413" s="271"/>
      <c r="M413" s="272"/>
      <c r="N413" s="273"/>
      <c r="O413" s="273"/>
      <c r="P413" s="273"/>
      <c r="Q413" s="273"/>
      <c r="R413" s="273"/>
      <c r="S413" s="273"/>
      <c r="T413" s="274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75" t="s">
        <v>149</v>
      </c>
      <c r="AU413" s="275" t="s">
        <v>88</v>
      </c>
      <c r="AV413" s="13" t="s">
        <v>86</v>
      </c>
      <c r="AW413" s="13" t="s">
        <v>34</v>
      </c>
      <c r="AX413" s="13" t="s">
        <v>78</v>
      </c>
      <c r="AY413" s="275" t="s">
        <v>141</v>
      </c>
    </row>
    <row r="414" s="14" customFormat="1">
      <c r="A414" s="14"/>
      <c r="B414" s="276"/>
      <c r="C414" s="277"/>
      <c r="D414" s="267" t="s">
        <v>149</v>
      </c>
      <c r="E414" s="278" t="s">
        <v>1</v>
      </c>
      <c r="F414" s="279" t="s">
        <v>749</v>
      </c>
      <c r="G414" s="277"/>
      <c r="H414" s="280">
        <v>72.140000000000001</v>
      </c>
      <c r="I414" s="281"/>
      <c r="J414" s="277"/>
      <c r="K414" s="277"/>
      <c r="L414" s="282"/>
      <c r="M414" s="283"/>
      <c r="N414" s="284"/>
      <c r="O414" s="284"/>
      <c r="P414" s="284"/>
      <c r="Q414" s="284"/>
      <c r="R414" s="284"/>
      <c r="S414" s="284"/>
      <c r="T414" s="285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86" t="s">
        <v>149</v>
      </c>
      <c r="AU414" s="286" t="s">
        <v>88</v>
      </c>
      <c r="AV414" s="14" t="s">
        <v>88</v>
      </c>
      <c r="AW414" s="14" t="s">
        <v>34</v>
      </c>
      <c r="AX414" s="14" t="s">
        <v>78</v>
      </c>
      <c r="AY414" s="286" t="s">
        <v>141</v>
      </c>
    </row>
    <row r="415" s="15" customFormat="1">
      <c r="A415" s="15"/>
      <c r="B415" s="287"/>
      <c r="C415" s="288"/>
      <c r="D415" s="267" t="s">
        <v>149</v>
      </c>
      <c r="E415" s="289" t="s">
        <v>1</v>
      </c>
      <c r="F415" s="290" t="s">
        <v>157</v>
      </c>
      <c r="G415" s="288"/>
      <c r="H415" s="291">
        <v>72.140000000000001</v>
      </c>
      <c r="I415" s="292"/>
      <c r="J415" s="288"/>
      <c r="K415" s="288"/>
      <c r="L415" s="293"/>
      <c r="M415" s="294"/>
      <c r="N415" s="295"/>
      <c r="O415" s="295"/>
      <c r="P415" s="295"/>
      <c r="Q415" s="295"/>
      <c r="R415" s="295"/>
      <c r="S415" s="295"/>
      <c r="T415" s="296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97" t="s">
        <v>149</v>
      </c>
      <c r="AU415" s="297" t="s">
        <v>88</v>
      </c>
      <c r="AV415" s="15" t="s">
        <v>147</v>
      </c>
      <c r="AW415" s="15" t="s">
        <v>34</v>
      </c>
      <c r="AX415" s="15" t="s">
        <v>86</v>
      </c>
      <c r="AY415" s="297" t="s">
        <v>141</v>
      </c>
    </row>
    <row r="416" s="2" customFormat="1" ht="16.5" customHeight="1">
      <c r="A416" s="39"/>
      <c r="B416" s="40"/>
      <c r="C416" s="251" t="s">
        <v>750</v>
      </c>
      <c r="D416" s="251" t="s">
        <v>143</v>
      </c>
      <c r="E416" s="252" t="s">
        <v>751</v>
      </c>
      <c r="F416" s="253" t="s">
        <v>752</v>
      </c>
      <c r="G416" s="254" t="s">
        <v>169</v>
      </c>
      <c r="H416" s="255">
        <v>3.218</v>
      </c>
      <c r="I416" s="256"/>
      <c r="J416" s="257">
        <f>ROUND(I416*H416,2)</f>
        <v>0</v>
      </c>
      <c r="K416" s="258"/>
      <c r="L416" s="45"/>
      <c r="M416" s="259" t="s">
        <v>1</v>
      </c>
      <c r="N416" s="260" t="s">
        <v>43</v>
      </c>
      <c r="O416" s="92"/>
      <c r="P416" s="261">
        <f>O416*H416</f>
        <v>0</v>
      </c>
      <c r="Q416" s="261">
        <v>0</v>
      </c>
      <c r="R416" s="261">
        <f>Q416*H416</f>
        <v>0</v>
      </c>
      <c r="S416" s="261">
        <v>0</v>
      </c>
      <c r="T416" s="262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63" t="s">
        <v>244</v>
      </c>
      <c r="AT416" s="263" t="s">
        <v>143</v>
      </c>
      <c r="AU416" s="263" t="s">
        <v>88</v>
      </c>
      <c r="AY416" s="18" t="s">
        <v>141</v>
      </c>
      <c r="BE416" s="264">
        <f>IF(N416="základní",J416,0)</f>
        <v>0</v>
      </c>
      <c r="BF416" s="264">
        <f>IF(N416="snížená",J416,0)</f>
        <v>0</v>
      </c>
      <c r="BG416" s="264">
        <f>IF(N416="zákl. přenesená",J416,0)</f>
        <v>0</v>
      </c>
      <c r="BH416" s="264">
        <f>IF(N416="sníž. přenesená",J416,0)</f>
        <v>0</v>
      </c>
      <c r="BI416" s="264">
        <f>IF(N416="nulová",J416,0)</f>
        <v>0</v>
      </c>
      <c r="BJ416" s="18" t="s">
        <v>86</v>
      </c>
      <c r="BK416" s="264">
        <f>ROUND(I416*H416,2)</f>
        <v>0</v>
      </c>
      <c r="BL416" s="18" t="s">
        <v>244</v>
      </c>
      <c r="BM416" s="263" t="s">
        <v>753</v>
      </c>
    </row>
    <row r="417" s="13" customFormat="1">
      <c r="A417" s="13"/>
      <c r="B417" s="265"/>
      <c r="C417" s="266"/>
      <c r="D417" s="267" t="s">
        <v>149</v>
      </c>
      <c r="E417" s="268" t="s">
        <v>1</v>
      </c>
      <c r="F417" s="269" t="s">
        <v>754</v>
      </c>
      <c r="G417" s="266"/>
      <c r="H417" s="268" t="s">
        <v>1</v>
      </c>
      <c r="I417" s="270"/>
      <c r="J417" s="266"/>
      <c r="K417" s="266"/>
      <c r="L417" s="271"/>
      <c r="M417" s="272"/>
      <c r="N417" s="273"/>
      <c r="O417" s="273"/>
      <c r="P417" s="273"/>
      <c r="Q417" s="273"/>
      <c r="R417" s="273"/>
      <c r="S417" s="273"/>
      <c r="T417" s="274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75" t="s">
        <v>149</v>
      </c>
      <c r="AU417" s="275" t="s">
        <v>88</v>
      </c>
      <c r="AV417" s="13" t="s">
        <v>86</v>
      </c>
      <c r="AW417" s="13" t="s">
        <v>34</v>
      </c>
      <c r="AX417" s="13" t="s">
        <v>78</v>
      </c>
      <c r="AY417" s="275" t="s">
        <v>141</v>
      </c>
    </row>
    <row r="418" s="14" customFormat="1">
      <c r="A418" s="14"/>
      <c r="B418" s="276"/>
      <c r="C418" s="277"/>
      <c r="D418" s="267" t="s">
        <v>149</v>
      </c>
      <c r="E418" s="278" t="s">
        <v>1</v>
      </c>
      <c r="F418" s="279" t="s">
        <v>755</v>
      </c>
      <c r="G418" s="277"/>
      <c r="H418" s="280">
        <v>3.218</v>
      </c>
      <c r="I418" s="281"/>
      <c r="J418" s="277"/>
      <c r="K418" s="277"/>
      <c r="L418" s="282"/>
      <c r="M418" s="283"/>
      <c r="N418" s="284"/>
      <c r="O418" s="284"/>
      <c r="P418" s="284"/>
      <c r="Q418" s="284"/>
      <c r="R418" s="284"/>
      <c r="S418" s="284"/>
      <c r="T418" s="285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86" t="s">
        <v>149</v>
      </c>
      <c r="AU418" s="286" t="s">
        <v>88</v>
      </c>
      <c r="AV418" s="14" t="s">
        <v>88</v>
      </c>
      <c r="AW418" s="14" t="s">
        <v>34</v>
      </c>
      <c r="AX418" s="14" t="s">
        <v>78</v>
      </c>
      <c r="AY418" s="286" t="s">
        <v>141</v>
      </c>
    </row>
    <row r="419" s="15" customFormat="1">
      <c r="A419" s="15"/>
      <c r="B419" s="287"/>
      <c r="C419" s="288"/>
      <c r="D419" s="267" t="s">
        <v>149</v>
      </c>
      <c r="E419" s="289" t="s">
        <v>1</v>
      </c>
      <c r="F419" s="290" t="s">
        <v>157</v>
      </c>
      <c r="G419" s="288"/>
      <c r="H419" s="291">
        <v>3.218</v>
      </c>
      <c r="I419" s="292"/>
      <c r="J419" s="288"/>
      <c r="K419" s="288"/>
      <c r="L419" s="293"/>
      <c r="M419" s="294"/>
      <c r="N419" s="295"/>
      <c r="O419" s="295"/>
      <c r="P419" s="295"/>
      <c r="Q419" s="295"/>
      <c r="R419" s="295"/>
      <c r="S419" s="295"/>
      <c r="T419" s="296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97" t="s">
        <v>149</v>
      </c>
      <c r="AU419" s="297" t="s">
        <v>88</v>
      </c>
      <c r="AV419" s="15" t="s">
        <v>147</v>
      </c>
      <c r="AW419" s="15" t="s">
        <v>34</v>
      </c>
      <c r="AX419" s="15" t="s">
        <v>86</v>
      </c>
      <c r="AY419" s="297" t="s">
        <v>141</v>
      </c>
    </row>
    <row r="420" s="2" customFormat="1" ht="16.5" customHeight="1">
      <c r="A420" s="39"/>
      <c r="B420" s="40"/>
      <c r="C420" s="298" t="s">
        <v>756</v>
      </c>
      <c r="D420" s="298" t="s">
        <v>158</v>
      </c>
      <c r="E420" s="299" t="s">
        <v>757</v>
      </c>
      <c r="F420" s="300" t="s">
        <v>758</v>
      </c>
      <c r="G420" s="301" t="s">
        <v>161</v>
      </c>
      <c r="H420" s="302">
        <v>169.55600000000001</v>
      </c>
      <c r="I420" s="303"/>
      <c r="J420" s="304">
        <f>ROUND(I420*H420,2)</f>
        <v>0</v>
      </c>
      <c r="K420" s="305"/>
      <c r="L420" s="306"/>
      <c r="M420" s="307" t="s">
        <v>1</v>
      </c>
      <c r="N420" s="308" t="s">
        <v>43</v>
      </c>
      <c r="O420" s="92"/>
      <c r="P420" s="261">
        <f>O420*H420</f>
        <v>0</v>
      </c>
      <c r="Q420" s="261">
        <v>0.001</v>
      </c>
      <c r="R420" s="261">
        <f>Q420*H420</f>
        <v>0.16955600000000001</v>
      </c>
      <c r="S420" s="261">
        <v>0</v>
      </c>
      <c r="T420" s="262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63" t="s">
        <v>330</v>
      </c>
      <c r="AT420" s="263" t="s">
        <v>158</v>
      </c>
      <c r="AU420" s="263" t="s">
        <v>88</v>
      </c>
      <c r="AY420" s="18" t="s">
        <v>141</v>
      </c>
      <c r="BE420" s="264">
        <f>IF(N420="základní",J420,0)</f>
        <v>0</v>
      </c>
      <c r="BF420" s="264">
        <f>IF(N420="snížená",J420,0)</f>
        <v>0</v>
      </c>
      <c r="BG420" s="264">
        <f>IF(N420="zákl. přenesená",J420,0)</f>
        <v>0</v>
      </c>
      <c r="BH420" s="264">
        <f>IF(N420="sníž. přenesená",J420,0)</f>
        <v>0</v>
      </c>
      <c r="BI420" s="264">
        <f>IF(N420="nulová",J420,0)</f>
        <v>0</v>
      </c>
      <c r="BJ420" s="18" t="s">
        <v>86</v>
      </c>
      <c r="BK420" s="264">
        <f>ROUND(I420*H420,2)</f>
        <v>0</v>
      </c>
      <c r="BL420" s="18" t="s">
        <v>244</v>
      </c>
      <c r="BM420" s="263" t="s">
        <v>759</v>
      </c>
    </row>
    <row r="421" s="14" customFormat="1">
      <c r="A421" s="14"/>
      <c r="B421" s="276"/>
      <c r="C421" s="277"/>
      <c r="D421" s="267" t="s">
        <v>149</v>
      </c>
      <c r="E421" s="278" t="s">
        <v>1</v>
      </c>
      <c r="F421" s="279" t="s">
        <v>760</v>
      </c>
      <c r="G421" s="277"/>
      <c r="H421" s="280">
        <v>75.358000000000004</v>
      </c>
      <c r="I421" s="281"/>
      <c r="J421" s="277"/>
      <c r="K421" s="277"/>
      <c r="L421" s="282"/>
      <c r="M421" s="283"/>
      <c r="N421" s="284"/>
      <c r="O421" s="284"/>
      <c r="P421" s="284"/>
      <c r="Q421" s="284"/>
      <c r="R421" s="284"/>
      <c r="S421" s="284"/>
      <c r="T421" s="285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86" t="s">
        <v>149</v>
      </c>
      <c r="AU421" s="286" t="s">
        <v>88</v>
      </c>
      <c r="AV421" s="14" t="s">
        <v>88</v>
      </c>
      <c r="AW421" s="14" t="s">
        <v>34</v>
      </c>
      <c r="AX421" s="14" t="s">
        <v>86</v>
      </c>
      <c r="AY421" s="286" t="s">
        <v>141</v>
      </c>
    </row>
    <row r="422" s="14" customFormat="1">
      <c r="A422" s="14"/>
      <c r="B422" s="276"/>
      <c r="C422" s="277"/>
      <c r="D422" s="267" t="s">
        <v>149</v>
      </c>
      <c r="E422" s="277"/>
      <c r="F422" s="279" t="s">
        <v>761</v>
      </c>
      <c r="G422" s="277"/>
      <c r="H422" s="280">
        <v>169.55600000000001</v>
      </c>
      <c r="I422" s="281"/>
      <c r="J422" s="277"/>
      <c r="K422" s="277"/>
      <c r="L422" s="282"/>
      <c r="M422" s="283"/>
      <c r="N422" s="284"/>
      <c r="O422" s="284"/>
      <c r="P422" s="284"/>
      <c r="Q422" s="284"/>
      <c r="R422" s="284"/>
      <c r="S422" s="284"/>
      <c r="T422" s="285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86" t="s">
        <v>149</v>
      </c>
      <c r="AU422" s="286" t="s">
        <v>88</v>
      </c>
      <c r="AV422" s="14" t="s">
        <v>88</v>
      </c>
      <c r="AW422" s="14" t="s">
        <v>4</v>
      </c>
      <c r="AX422" s="14" t="s">
        <v>86</v>
      </c>
      <c r="AY422" s="286" t="s">
        <v>141</v>
      </c>
    </row>
    <row r="423" s="2" customFormat="1" ht="24" customHeight="1">
      <c r="A423" s="39"/>
      <c r="B423" s="40"/>
      <c r="C423" s="251" t="s">
        <v>762</v>
      </c>
      <c r="D423" s="251" t="s">
        <v>143</v>
      </c>
      <c r="E423" s="252" t="s">
        <v>763</v>
      </c>
      <c r="F423" s="253" t="s">
        <v>764</v>
      </c>
      <c r="G423" s="254" t="s">
        <v>186</v>
      </c>
      <c r="H423" s="255">
        <v>0.17000000000000001</v>
      </c>
      <c r="I423" s="256"/>
      <c r="J423" s="257">
        <f>ROUND(I423*H423,2)</f>
        <v>0</v>
      </c>
      <c r="K423" s="258"/>
      <c r="L423" s="45"/>
      <c r="M423" s="259" t="s">
        <v>1</v>
      </c>
      <c r="N423" s="260" t="s">
        <v>43</v>
      </c>
      <c r="O423" s="92"/>
      <c r="P423" s="261">
        <f>O423*H423</f>
        <v>0</v>
      </c>
      <c r="Q423" s="261">
        <v>0</v>
      </c>
      <c r="R423" s="261">
        <f>Q423*H423</f>
        <v>0</v>
      </c>
      <c r="S423" s="261">
        <v>0</v>
      </c>
      <c r="T423" s="262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63" t="s">
        <v>244</v>
      </c>
      <c r="AT423" s="263" t="s">
        <v>143</v>
      </c>
      <c r="AU423" s="263" t="s">
        <v>88</v>
      </c>
      <c r="AY423" s="18" t="s">
        <v>141</v>
      </c>
      <c r="BE423" s="264">
        <f>IF(N423="základní",J423,0)</f>
        <v>0</v>
      </c>
      <c r="BF423" s="264">
        <f>IF(N423="snížená",J423,0)</f>
        <v>0</v>
      </c>
      <c r="BG423" s="264">
        <f>IF(N423="zákl. přenesená",J423,0)</f>
        <v>0</v>
      </c>
      <c r="BH423" s="264">
        <f>IF(N423="sníž. přenesená",J423,0)</f>
        <v>0</v>
      </c>
      <c r="BI423" s="264">
        <f>IF(N423="nulová",J423,0)</f>
        <v>0</v>
      </c>
      <c r="BJ423" s="18" t="s">
        <v>86</v>
      </c>
      <c r="BK423" s="264">
        <f>ROUND(I423*H423,2)</f>
        <v>0</v>
      </c>
      <c r="BL423" s="18" t="s">
        <v>244</v>
      </c>
      <c r="BM423" s="263" t="s">
        <v>765</v>
      </c>
    </row>
    <row r="424" s="2" customFormat="1" ht="24" customHeight="1">
      <c r="A424" s="39"/>
      <c r="B424" s="40"/>
      <c r="C424" s="251" t="s">
        <v>766</v>
      </c>
      <c r="D424" s="251" t="s">
        <v>143</v>
      </c>
      <c r="E424" s="252" t="s">
        <v>767</v>
      </c>
      <c r="F424" s="253" t="s">
        <v>768</v>
      </c>
      <c r="G424" s="254" t="s">
        <v>186</v>
      </c>
      <c r="H424" s="255">
        <v>0.17000000000000001</v>
      </c>
      <c r="I424" s="256"/>
      <c r="J424" s="257">
        <f>ROUND(I424*H424,2)</f>
        <v>0</v>
      </c>
      <c r="K424" s="258"/>
      <c r="L424" s="45"/>
      <c r="M424" s="259" t="s">
        <v>1</v>
      </c>
      <c r="N424" s="260" t="s">
        <v>43</v>
      </c>
      <c r="O424" s="92"/>
      <c r="P424" s="261">
        <f>O424*H424</f>
        <v>0</v>
      </c>
      <c r="Q424" s="261">
        <v>0</v>
      </c>
      <c r="R424" s="261">
        <f>Q424*H424</f>
        <v>0</v>
      </c>
      <c r="S424" s="261">
        <v>0</v>
      </c>
      <c r="T424" s="262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63" t="s">
        <v>244</v>
      </c>
      <c r="AT424" s="263" t="s">
        <v>143</v>
      </c>
      <c r="AU424" s="263" t="s">
        <v>88</v>
      </c>
      <c r="AY424" s="18" t="s">
        <v>141</v>
      </c>
      <c r="BE424" s="264">
        <f>IF(N424="základní",J424,0)</f>
        <v>0</v>
      </c>
      <c r="BF424" s="264">
        <f>IF(N424="snížená",J424,0)</f>
        <v>0</v>
      </c>
      <c r="BG424" s="264">
        <f>IF(N424="zákl. přenesená",J424,0)</f>
        <v>0</v>
      </c>
      <c r="BH424" s="264">
        <f>IF(N424="sníž. přenesená",J424,0)</f>
        <v>0</v>
      </c>
      <c r="BI424" s="264">
        <f>IF(N424="nulová",J424,0)</f>
        <v>0</v>
      </c>
      <c r="BJ424" s="18" t="s">
        <v>86</v>
      </c>
      <c r="BK424" s="264">
        <f>ROUND(I424*H424,2)</f>
        <v>0</v>
      </c>
      <c r="BL424" s="18" t="s">
        <v>244</v>
      </c>
      <c r="BM424" s="263" t="s">
        <v>769</v>
      </c>
    </row>
    <row r="425" s="12" customFormat="1" ht="22.8" customHeight="1">
      <c r="A425" s="12"/>
      <c r="B425" s="235"/>
      <c r="C425" s="236"/>
      <c r="D425" s="237" t="s">
        <v>77</v>
      </c>
      <c r="E425" s="249" t="s">
        <v>770</v>
      </c>
      <c r="F425" s="249" t="s">
        <v>771</v>
      </c>
      <c r="G425" s="236"/>
      <c r="H425" s="236"/>
      <c r="I425" s="239"/>
      <c r="J425" s="250">
        <f>BK425</f>
        <v>0</v>
      </c>
      <c r="K425" s="236"/>
      <c r="L425" s="241"/>
      <c r="M425" s="242"/>
      <c r="N425" s="243"/>
      <c r="O425" s="243"/>
      <c r="P425" s="244">
        <f>SUM(P426:P433)</f>
        <v>0</v>
      </c>
      <c r="Q425" s="243"/>
      <c r="R425" s="244">
        <f>SUM(R426:R433)</f>
        <v>0.056636199999999998</v>
      </c>
      <c r="S425" s="243"/>
      <c r="T425" s="245">
        <f>SUM(T426:T433)</f>
        <v>0.041139999999999996</v>
      </c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R425" s="246" t="s">
        <v>88</v>
      </c>
      <c r="AT425" s="247" t="s">
        <v>77</v>
      </c>
      <c r="AU425" s="247" t="s">
        <v>86</v>
      </c>
      <c r="AY425" s="246" t="s">
        <v>141</v>
      </c>
      <c r="BK425" s="248">
        <f>SUM(BK426:BK433)</f>
        <v>0</v>
      </c>
    </row>
    <row r="426" s="2" customFormat="1" ht="16.5" customHeight="1">
      <c r="A426" s="39"/>
      <c r="B426" s="40"/>
      <c r="C426" s="251" t="s">
        <v>772</v>
      </c>
      <c r="D426" s="251" t="s">
        <v>143</v>
      </c>
      <c r="E426" s="252" t="s">
        <v>773</v>
      </c>
      <c r="F426" s="253" t="s">
        <v>774</v>
      </c>
      <c r="G426" s="254" t="s">
        <v>179</v>
      </c>
      <c r="H426" s="255">
        <v>11</v>
      </c>
      <c r="I426" s="256"/>
      <c r="J426" s="257">
        <f>ROUND(I426*H426,2)</f>
        <v>0</v>
      </c>
      <c r="K426" s="258"/>
      <c r="L426" s="45"/>
      <c r="M426" s="259" t="s">
        <v>1</v>
      </c>
      <c r="N426" s="260" t="s">
        <v>43</v>
      </c>
      <c r="O426" s="92"/>
      <c r="P426" s="261">
        <f>O426*H426</f>
        <v>0</v>
      </c>
      <c r="Q426" s="261">
        <v>0.00365</v>
      </c>
      <c r="R426" s="261">
        <f>Q426*H426</f>
        <v>0.040149999999999998</v>
      </c>
      <c r="S426" s="261">
        <v>0.0037399999999999998</v>
      </c>
      <c r="T426" s="262">
        <f>S426*H426</f>
        <v>0.041139999999999996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63" t="s">
        <v>244</v>
      </c>
      <c r="AT426" s="263" t="s">
        <v>143</v>
      </c>
      <c r="AU426" s="263" t="s">
        <v>88</v>
      </c>
      <c r="AY426" s="18" t="s">
        <v>141</v>
      </c>
      <c r="BE426" s="264">
        <f>IF(N426="základní",J426,0)</f>
        <v>0</v>
      </c>
      <c r="BF426" s="264">
        <f>IF(N426="snížená",J426,0)</f>
        <v>0</v>
      </c>
      <c r="BG426" s="264">
        <f>IF(N426="zákl. přenesená",J426,0)</f>
        <v>0</v>
      </c>
      <c r="BH426" s="264">
        <f>IF(N426="sníž. přenesená",J426,0)</f>
        <v>0</v>
      </c>
      <c r="BI426" s="264">
        <f>IF(N426="nulová",J426,0)</f>
        <v>0</v>
      </c>
      <c r="BJ426" s="18" t="s">
        <v>86</v>
      </c>
      <c r="BK426" s="264">
        <f>ROUND(I426*H426,2)</f>
        <v>0</v>
      </c>
      <c r="BL426" s="18" t="s">
        <v>244</v>
      </c>
      <c r="BM426" s="263" t="s">
        <v>775</v>
      </c>
    </row>
    <row r="427" s="13" customFormat="1">
      <c r="A427" s="13"/>
      <c r="B427" s="265"/>
      <c r="C427" s="266"/>
      <c r="D427" s="267" t="s">
        <v>149</v>
      </c>
      <c r="E427" s="268" t="s">
        <v>1</v>
      </c>
      <c r="F427" s="269" t="s">
        <v>776</v>
      </c>
      <c r="G427" s="266"/>
      <c r="H427" s="268" t="s">
        <v>1</v>
      </c>
      <c r="I427" s="270"/>
      <c r="J427" s="266"/>
      <c r="K427" s="266"/>
      <c r="L427" s="271"/>
      <c r="M427" s="272"/>
      <c r="N427" s="273"/>
      <c r="O427" s="273"/>
      <c r="P427" s="273"/>
      <c r="Q427" s="273"/>
      <c r="R427" s="273"/>
      <c r="S427" s="273"/>
      <c r="T427" s="274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75" t="s">
        <v>149</v>
      </c>
      <c r="AU427" s="275" t="s">
        <v>88</v>
      </c>
      <c r="AV427" s="13" t="s">
        <v>86</v>
      </c>
      <c r="AW427" s="13" t="s">
        <v>34</v>
      </c>
      <c r="AX427" s="13" t="s">
        <v>78</v>
      </c>
      <c r="AY427" s="275" t="s">
        <v>141</v>
      </c>
    </row>
    <row r="428" s="14" customFormat="1">
      <c r="A428" s="14"/>
      <c r="B428" s="276"/>
      <c r="C428" s="277"/>
      <c r="D428" s="267" t="s">
        <v>149</v>
      </c>
      <c r="E428" s="278" t="s">
        <v>1</v>
      </c>
      <c r="F428" s="279" t="s">
        <v>217</v>
      </c>
      <c r="G428" s="277"/>
      <c r="H428" s="280">
        <v>11</v>
      </c>
      <c r="I428" s="281"/>
      <c r="J428" s="277"/>
      <c r="K428" s="277"/>
      <c r="L428" s="282"/>
      <c r="M428" s="283"/>
      <c r="N428" s="284"/>
      <c r="O428" s="284"/>
      <c r="P428" s="284"/>
      <c r="Q428" s="284"/>
      <c r="R428" s="284"/>
      <c r="S428" s="284"/>
      <c r="T428" s="285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86" t="s">
        <v>149</v>
      </c>
      <c r="AU428" s="286" t="s">
        <v>88</v>
      </c>
      <c r="AV428" s="14" t="s">
        <v>88</v>
      </c>
      <c r="AW428" s="14" t="s">
        <v>34</v>
      </c>
      <c r="AX428" s="14" t="s">
        <v>86</v>
      </c>
      <c r="AY428" s="286" t="s">
        <v>141</v>
      </c>
    </row>
    <row r="429" s="2" customFormat="1" ht="16.5" customHeight="1">
      <c r="A429" s="39"/>
      <c r="B429" s="40"/>
      <c r="C429" s="298" t="s">
        <v>777</v>
      </c>
      <c r="D429" s="298" t="s">
        <v>158</v>
      </c>
      <c r="E429" s="299" t="s">
        <v>778</v>
      </c>
      <c r="F429" s="300" t="s">
        <v>779</v>
      </c>
      <c r="G429" s="301" t="s">
        <v>169</v>
      </c>
      <c r="H429" s="302">
        <v>1.278</v>
      </c>
      <c r="I429" s="303"/>
      <c r="J429" s="304">
        <f>ROUND(I429*H429,2)</f>
        <v>0</v>
      </c>
      <c r="K429" s="305"/>
      <c r="L429" s="306"/>
      <c r="M429" s="307" t="s">
        <v>1</v>
      </c>
      <c r="N429" s="308" t="s">
        <v>43</v>
      </c>
      <c r="O429" s="92"/>
      <c r="P429" s="261">
        <f>O429*H429</f>
        <v>0</v>
      </c>
      <c r="Q429" s="261">
        <v>0.0129</v>
      </c>
      <c r="R429" s="261">
        <f>Q429*H429</f>
        <v>0.016486199999999999</v>
      </c>
      <c r="S429" s="261">
        <v>0</v>
      </c>
      <c r="T429" s="262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63" t="s">
        <v>330</v>
      </c>
      <c r="AT429" s="263" t="s">
        <v>158</v>
      </c>
      <c r="AU429" s="263" t="s">
        <v>88</v>
      </c>
      <c r="AY429" s="18" t="s">
        <v>141</v>
      </c>
      <c r="BE429" s="264">
        <f>IF(N429="základní",J429,0)</f>
        <v>0</v>
      </c>
      <c r="BF429" s="264">
        <f>IF(N429="snížená",J429,0)</f>
        <v>0</v>
      </c>
      <c r="BG429" s="264">
        <f>IF(N429="zákl. přenesená",J429,0)</f>
        <v>0</v>
      </c>
      <c r="BH429" s="264">
        <f>IF(N429="sníž. přenesená",J429,0)</f>
        <v>0</v>
      </c>
      <c r="BI429" s="264">
        <f>IF(N429="nulová",J429,0)</f>
        <v>0</v>
      </c>
      <c r="BJ429" s="18" t="s">
        <v>86</v>
      </c>
      <c r="BK429" s="264">
        <f>ROUND(I429*H429,2)</f>
        <v>0</v>
      </c>
      <c r="BL429" s="18" t="s">
        <v>244</v>
      </c>
      <c r="BM429" s="263" t="s">
        <v>780</v>
      </c>
    </row>
    <row r="430" s="14" customFormat="1">
      <c r="A430" s="14"/>
      <c r="B430" s="276"/>
      <c r="C430" s="277"/>
      <c r="D430" s="267" t="s">
        <v>149</v>
      </c>
      <c r="E430" s="278" t="s">
        <v>1</v>
      </c>
      <c r="F430" s="279" t="s">
        <v>781</v>
      </c>
      <c r="G430" s="277"/>
      <c r="H430" s="280">
        <v>1.1619999999999999</v>
      </c>
      <c r="I430" s="281"/>
      <c r="J430" s="277"/>
      <c r="K430" s="277"/>
      <c r="L430" s="282"/>
      <c r="M430" s="283"/>
      <c r="N430" s="284"/>
      <c r="O430" s="284"/>
      <c r="P430" s="284"/>
      <c r="Q430" s="284"/>
      <c r="R430" s="284"/>
      <c r="S430" s="284"/>
      <c r="T430" s="285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86" t="s">
        <v>149</v>
      </c>
      <c r="AU430" s="286" t="s">
        <v>88</v>
      </c>
      <c r="AV430" s="14" t="s">
        <v>88</v>
      </c>
      <c r="AW430" s="14" t="s">
        <v>34</v>
      </c>
      <c r="AX430" s="14" t="s">
        <v>86</v>
      </c>
      <c r="AY430" s="286" t="s">
        <v>141</v>
      </c>
    </row>
    <row r="431" s="14" customFormat="1">
      <c r="A431" s="14"/>
      <c r="B431" s="276"/>
      <c r="C431" s="277"/>
      <c r="D431" s="267" t="s">
        <v>149</v>
      </c>
      <c r="E431" s="277"/>
      <c r="F431" s="279" t="s">
        <v>782</v>
      </c>
      <c r="G431" s="277"/>
      <c r="H431" s="280">
        <v>1.278</v>
      </c>
      <c r="I431" s="281"/>
      <c r="J431" s="277"/>
      <c r="K431" s="277"/>
      <c r="L431" s="282"/>
      <c r="M431" s="283"/>
      <c r="N431" s="284"/>
      <c r="O431" s="284"/>
      <c r="P431" s="284"/>
      <c r="Q431" s="284"/>
      <c r="R431" s="284"/>
      <c r="S431" s="284"/>
      <c r="T431" s="285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86" t="s">
        <v>149</v>
      </c>
      <c r="AU431" s="286" t="s">
        <v>88</v>
      </c>
      <c r="AV431" s="14" t="s">
        <v>88</v>
      </c>
      <c r="AW431" s="14" t="s">
        <v>4</v>
      </c>
      <c r="AX431" s="14" t="s">
        <v>86</v>
      </c>
      <c r="AY431" s="286" t="s">
        <v>141</v>
      </c>
    </row>
    <row r="432" s="2" customFormat="1" ht="24" customHeight="1">
      <c r="A432" s="39"/>
      <c r="B432" s="40"/>
      <c r="C432" s="251" t="s">
        <v>783</v>
      </c>
      <c r="D432" s="251" t="s">
        <v>143</v>
      </c>
      <c r="E432" s="252" t="s">
        <v>784</v>
      </c>
      <c r="F432" s="253" t="s">
        <v>785</v>
      </c>
      <c r="G432" s="254" t="s">
        <v>186</v>
      </c>
      <c r="H432" s="255">
        <v>0.057000000000000002</v>
      </c>
      <c r="I432" s="256"/>
      <c r="J432" s="257">
        <f>ROUND(I432*H432,2)</f>
        <v>0</v>
      </c>
      <c r="K432" s="258"/>
      <c r="L432" s="45"/>
      <c r="M432" s="259" t="s">
        <v>1</v>
      </c>
      <c r="N432" s="260" t="s">
        <v>43</v>
      </c>
      <c r="O432" s="92"/>
      <c r="P432" s="261">
        <f>O432*H432</f>
        <v>0</v>
      </c>
      <c r="Q432" s="261">
        <v>0</v>
      </c>
      <c r="R432" s="261">
        <f>Q432*H432</f>
        <v>0</v>
      </c>
      <c r="S432" s="261">
        <v>0</v>
      </c>
      <c r="T432" s="262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63" t="s">
        <v>244</v>
      </c>
      <c r="AT432" s="263" t="s">
        <v>143</v>
      </c>
      <c r="AU432" s="263" t="s">
        <v>88</v>
      </c>
      <c r="AY432" s="18" t="s">
        <v>141</v>
      </c>
      <c r="BE432" s="264">
        <f>IF(N432="základní",J432,0)</f>
        <v>0</v>
      </c>
      <c r="BF432" s="264">
        <f>IF(N432="snížená",J432,0)</f>
        <v>0</v>
      </c>
      <c r="BG432" s="264">
        <f>IF(N432="zákl. přenesená",J432,0)</f>
        <v>0</v>
      </c>
      <c r="BH432" s="264">
        <f>IF(N432="sníž. přenesená",J432,0)</f>
        <v>0</v>
      </c>
      <c r="BI432" s="264">
        <f>IF(N432="nulová",J432,0)</f>
        <v>0</v>
      </c>
      <c r="BJ432" s="18" t="s">
        <v>86</v>
      </c>
      <c r="BK432" s="264">
        <f>ROUND(I432*H432,2)</f>
        <v>0</v>
      </c>
      <c r="BL432" s="18" t="s">
        <v>244</v>
      </c>
      <c r="BM432" s="263" t="s">
        <v>786</v>
      </c>
    </row>
    <row r="433" s="2" customFormat="1" ht="24" customHeight="1">
      <c r="A433" s="39"/>
      <c r="B433" s="40"/>
      <c r="C433" s="251" t="s">
        <v>787</v>
      </c>
      <c r="D433" s="251" t="s">
        <v>143</v>
      </c>
      <c r="E433" s="252" t="s">
        <v>788</v>
      </c>
      <c r="F433" s="253" t="s">
        <v>789</v>
      </c>
      <c r="G433" s="254" t="s">
        <v>186</v>
      </c>
      <c r="H433" s="255">
        <v>0.057000000000000002</v>
      </c>
      <c r="I433" s="256"/>
      <c r="J433" s="257">
        <f>ROUND(I433*H433,2)</f>
        <v>0</v>
      </c>
      <c r="K433" s="258"/>
      <c r="L433" s="45"/>
      <c r="M433" s="259" t="s">
        <v>1</v>
      </c>
      <c r="N433" s="260" t="s">
        <v>43</v>
      </c>
      <c r="O433" s="92"/>
      <c r="P433" s="261">
        <f>O433*H433</f>
        <v>0</v>
      </c>
      <c r="Q433" s="261">
        <v>0</v>
      </c>
      <c r="R433" s="261">
        <f>Q433*H433</f>
        <v>0</v>
      </c>
      <c r="S433" s="261">
        <v>0</v>
      </c>
      <c r="T433" s="262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63" t="s">
        <v>244</v>
      </c>
      <c r="AT433" s="263" t="s">
        <v>143</v>
      </c>
      <c r="AU433" s="263" t="s">
        <v>88</v>
      </c>
      <c r="AY433" s="18" t="s">
        <v>141</v>
      </c>
      <c r="BE433" s="264">
        <f>IF(N433="základní",J433,0)</f>
        <v>0</v>
      </c>
      <c r="BF433" s="264">
        <f>IF(N433="snížená",J433,0)</f>
        <v>0</v>
      </c>
      <c r="BG433" s="264">
        <f>IF(N433="zákl. přenesená",J433,0)</f>
        <v>0</v>
      </c>
      <c r="BH433" s="264">
        <f>IF(N433="sníž. přenesená",J433,0)</f>
        <v>0</v>
      </c>
      <c r="BI433" s="264">
        <f>IF(N433="nulová",J433,0)</f>
        <v>0</v>
      </c>
      <c r="BJ433" s="18" t="s">
        <v>86</v>
      </c>
      <c r="BK433" s="264">
        <f>ROUND(I433*H433,2)</f>
        <v>0</v>
      </c>
      <c r="BL433" s="18" t="s">
        <v>244</v>
      </c>
      <c r="BM433" s="263" t="s">
        <v>790</v>
      </c>
    </row>
    <row r="434" s="12" customFormat="1" ht="22.8" customHeight="1">
      <c r="A434" s="12"/>
      <c r="B434" s="235"/>
      <c r="C434" s="236"/>
      <c r="D434" s="237" t="s">
        <v>77</v>
      </c>
      <c r="E434" s="249" t="s">
        <v>791</v>
      </c>
      <c r="F434" s="249" t="s">
        <v>792</v>
      </c>
      <c r="G434" s="236"/>
      <c r="H434" s="236"/>
      <c r="I434" s="239"/>
      <c r="J434" s="250">
        <f>BK434</f>
        <v>0</v>
      </c>
      <c r="K434" s="236"/>
      <c r="L434" s="241"/>
      <c r="M434" s="242"/>
      <c r="N434" s="243"/>
      <c r="O434" s="243"/>
      <c r="P434" s="244">
        <f>SUM(P435:P478)</f>
        <v>0</v>
      </c>
      <c r="Q434" s="243"/>
      <c r="R434" s="244">
        <f>SUM(R435:R478)</f>
        <v>0.56179928999999995</v>
      </c>
      <c r="S434" s="243"/>
      <c r="T434" s="245">
        <f>SUM(T435:T478)</f>
        <v>0</v>
      </c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R434" s="246" t="s">
        <v>88</v>
      </c>
      <c r="AT434" s="247" t="s">
        <v>77</v>
      </c>
      <c r="AU434" s="247" t="s">
        <v>86</v>
      </c>
      <c r="AY434" s="246" t="s">
        <v>141</v>
      </c>
      <c r="BK434" s="248">
        <f>SUM(BK435:BK478)</f>
        <v>0</v>
      </c>
    </row>
    <row r="435" s="2" customFormat="1" ht="24" customHeight="1">
      <c r="A435" s="39"/>
      <c r="B435" s="40"/>
      <c r="C435" s="251" t="s">
        <v>793</v>
      </c>
      <c r="D435" s="251" t="s">
        <v>143</v>
      </c>
      <c r="E435" s="252" t="s">
        <v>794</v>
      </c>
      <c r="F435" s="253" t="s">
        <v>795</v>
      </c>
      <c r="G435" s="254" t="s">
        <v>169</v>
      </c>
      <c r="H435" s="255">
        <v>1117.1179999999999</v>
      </c>
      <c r="I435" s="256"/>
      <c r="J435" s="257">
        <f>ROUND(I435*H435,2)</f>
        <v>0</v>
      </c>
      <c r="K435" s="258"/>
      <c r="L435" s="45"/>
      <c r="M435" s="259" t="s">
        <v>1</v>
      </c>
      <c r="N435" s="260" t="s">
        <v>43</v>
      </c>
      <c r="O435" s="92"/>
      <c r="P435" s="261">
        <f>O435*H435</f>
        <v>0</v>
      </c>
      <c r="Q435" s="261">
        <v>8.0000000000000007E-05</v>
      </c>
      <c r="R435" s="261">
        <f>Q435*H435</f>
        <v>0.089369440000000008</v>
      </c>
      <c r="S435" s="261">
        <v>0</v>
      </c>
      <c r="T435" s="262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63" t="s">
        <v>244</v>
      </c>
      <c r="AT435" s="263" t="s">
        <v>143</v>
      </c>
      <c r="AU435" s="263" t="s">
        <v>88</v>
      </c>
      <c r="AY435" s="18" t="s">
        <v>141</v>
      </c>
      <c r="BE435" s="264">
        <f>IF(N435="základní",J435,0)</f>
        <v>0</v>
      </c>
      <c r="BF435" s="264">
        <f>IF(N435="snížená",J435,0)</f>
        <v>0</v>
      </c>
      <c r="BG435" s="264">
        <f>IF(N435="zákl. přenesená",J435,0)</f>
        <v>0</v>
      </c>
      <c r="BH435" s="264">
        <f>IF(N435="sníž. přenesená",J435,0)</f>
        <v>0</v>
      </c>
      <c r="BI435" s="264">
        <f>IF(N435="nulová",J435,0)</f>
        <v>0</v>
      </c>
      <c r="BJ435" s="18" t="s">
        <v>86</v>
      </c>
      <c r="BK435" s="264">
        <f>ROUND(I435*H435,2)</f>
        <v>0</v>
      </c>
      <c r="BL435" s="18" t="s">
        <v>244</v>
      </c>
      <c r="BM435" s="263" t="s">
        <v>796</v>
      </c>
    </row>
    <row r="436" s="13" customFormat="1">
      <c r="A436" s="13"/>
      <c r="B436" s="265"/>
      <c r="C436" s="266"/>
      <c r="D436" s="267" t="s">
        <v>149</v>
      </c>
      <c r="E436" s="268" t="s">
        <v>1</v>
      </c>
      <c r="F436" s="269" t="s">
        <v>797</v>
      </c>
      <c r="G436" s="266"/>
      <c r="H436" s="268" t="s">
        <v>1</v>
      </c>
      <c r="I436" s="270"/>
      <c r="J436" s="266"/>
      <c r="K436" s="266"/>
      <c r="L436" s="271"/>
      <c r="M436" s="272"/>
      <c r="N436" s="273"/>
      <c r="O436" s="273"/>
      <c r="P436" s="273"/>
      <c r="Q436" s="273"/>
      <c r="R436" s="273"/>
      <c r="S436" s="273"/>
      <c r="T436" s="274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75" t="s">
        <v>149</v>
      </c>
      <c r="AU436" s="275" t="s">
        <v>88</v>
      </c>
      <c r="AV436" s="13" t="s">
        <v>86</v>
      </c>
      <c r="AW436" s="13" t="s">
        <v>34</v>
      </c>
      <c r="AX436" s="13" t="s">
        <v>78</v>
      </c>
      <c r="AY436" s="275" t="s">
        <v>141</v>
      </c>
    </row>
    <row r="437" s="13" customFormat="1">
      <c r="A437" s="13"/>
      <c r="B437" s="265"/>
      <c r="C437" s="266"/>
      <c r="D437" s="267" t="s">
        <v>149</v>
      </c>
      <c r="E437" s="268" t="s">
        <v>1</v>
      </c>
      <c r="F437" s="269" t="s">
        <v>798</v>
      </c>
      <c r="G437" s="266"/>
      <c r="H437" s="268" t="s">
        <v>1</v>
      </c>
      <c r="I437" s="270"/>
      <c r="J437" s="266"/>
      <c r="K437" s="266"/>
      <c r="L437" s="271"/>
      <c r="M437" s="272"/>
      <c r="N437" s="273"/>
      <c r="O437" s="273"/>
      <c r="P437" s="273"/>
      <c r="Q437" s="273"/>
      <c r="R437" s="273"/>
      <c r="S437" s="273"/>
      <c r="T437" s="274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75" t="s">
        <v>149</v>
      </c>
      <c r="AU437" s="275" t="s">
        <v>88</v>
      </c>
      <c r="AV437" s="13" t="s">
        <v>86</v>
      </c>
      <c r="AW437" s="13" t="s">
        <v>34</v>
      </c>
      <c r="AX437" s="13" t="s">
        <v>78</v>
      </c>
      <c r="AY437" s="275" t="s">
        <v>141</v>
      </c>
    </row>
    <row r="438" s="14" customFormat="1">
      <c r="A438" s="14"/>
      <c r="B438" s="276"/>
      <c r="C438" s="277"/>
      <c r="D438" s="267" t="s">
        <v>149</v>
      </c>
      <c r="E438" s="278" t="s">
        <v>1</v>
      </c>
      <c r="F438" s="279" t="s">
        <v>519</v>
      </c>
      <c r="G438" s="277"/>
      <c r="H438" s="280">
        <v>152.357</v>
      </c>
      <c r="I438" s="281"/>
      <c r="J438" s="277"/>
      <c r="K438" s="277"/>
      <c r="L438" s="282"/>
      <c r="M438" s="283"/>
      <c r="N438" s="284"/>
      <c r="O438" s="284"/>
      <c r="P438" s="284"/>
      <c r="Q438" s="284"/>
      <c r="R438" s="284"/>
      <c r="S438" s="284"/>
      <c r="T438" s="285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86" t="s">
        <v>149</v>
      </c>
      <c r="AU438" s="286" t="s">
        <v>88</v>
      </c>
      <c r="AV438" s="14" t="s">
        <v>88</v>
      </c>
      <c r="AW438" s="14" t="s">
        <v>34</v>
      </c>
      <c r="AX438" s="14" t="s">
        <v>78</v>
      </c>
      <c r="AY438" s="286" t="s">
        <v>141</v>
      </c>
    </row>
    <row r="439" s="14" customFormat="1">
      <c r="A439" s="14"/>
      <c r="B439" s="276"/>
      <c r="C439" s="277"/>
      <c r="D439" s="267" t="s">
        <v>149</v>
      </c>
      <c r="E439" s="278" t="s">
        <v>1</v>
      </c>
      <c r="F439" s="279" t="s">
        <v>520</v>
      </c>
      <c r="G439" s="277"/>
      <c r="H439" s="280">
        <v>4.1799999999999997</v>
      </c>
      <c r="I439" s="281"/>
      <c r="J439" s="277"/>
      <c r="K439" s="277"/>
      <c r="L439" s="282"/>
      <c r="M439" s="283"/>
      <c r="N439" s="284"/>
      <c r="O439" s="284"/>
      <c r="P439" s="284"/>
      <c r="Q439" s="284"/>
      <c r="R439" s="284"/>
      <c r="S439" s="284"/>
      <c r="T439" s="285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86" t="s">
        <v>149</v>
      </c>
      <c r="AU439" s="286" t="s">
        <v>88</v>
      </c>
      <c r="AV439" s="14" t="s">
        <v>88</v>
      </c>
      <c r="AW439" s="14" t="s">
        <v>34</v>
      </c>
      <c r="AX439" s="14" t="s">
        <v>78</v>
      </c>
      <c r="AY439" s="286" t="s">
        <v>141</v>
      </c>
    </row>
    <row r="440" s="14" customFormat="1">
      <c r="A440" s="14"/>
      <c r="B440" s="276"/>
      <c r="C440" s="277"/>
      <c r="D440" s="267" t="s">
        <v>149</v>
      </c>
      <c r="E440" s="278" t="s">
        <v>1</v>
      </c>
      <c r="F440" s="279" t="s">
        <v>521</v>
      </c>
      <c r="G440" s="277"/>
      <c r="H440" s="280">
        <v>188.80000000000001</v>
      </c>
      <c r="I440" s="281"/>
      <c r="J440" s="277"/>
      <c r="K440" s="277"/>
      <c r="L440" s="282"/>
      <c r="M440" s="283"/>
      <c r="N440" s="284"/>
      <c r="O440" s="284"/>
      <c r="P440" s="284"/>
      <c r="Q440" s="284"/>
      <c r="R440" s="284"/>
      <c r="S440" s="284"/>
      <c r="T440" s="285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86" t="s">
        <v>149</v>
      </c>
      <c r="AU440" s="286" t="s">
        <v>88</v>
      </c>
      <c r="AV440" s="14" t="s">
        <v>88</v>
      </c>
      <c r="AW440" s="14" t="s">
        <v>34</v>
      </c>
      <c r="AX440" s="14" t="s">
        <v>78</v>
      </c>
      <c r="AY440" s="286" t="s">
        <v>141</v>
      </c>
    </row>
    <row r="441" s="16" customFormat="1">
      <c r="A441" s="16"/>
      <c r="B441" s="310"/>
      <c r="C441" s="311"/>
      <c r="D441" s="267" t="s">
        <v>149</v>
      </c>
      <c r="E441" s="312" t="s">
        <v>1</v>
      </c>
      <c r="F441" s="313" t="s">
        <v>413</v>
      </c>
      <c r="G441" s="311"/>
      <c r="H441" s="314">
        <v>345.33699999999999</v>
      </c>
      <c r="I441" s="315"/>
      <c r="J441" s="311"/>
      <c r="K441" s="311"/>
      <c r="L441" s="316"/>
      <c r="M441" s="317"/>
      <c r="N441" s="318"/>
      <c r="O441" s="318"/>
      <c r="P441" s="318"/>
      <c r="Q441" s="318"/>
      <c r="R441" s="318"/>
      <c r="S441" s="318"/>
      <c r="T441" s="319"/>
      <c r="U441" s="16"/>
      <c r="V441" s="16"/>
      <c r="W441" s="16"/>
      <c r="X441" s="16"/>
      <c r="Y441" s="16"/>
      <c r="Z441" s="16"/>
      <c r="AA441" s="16"/>
      <c r="AB441" s="16"/>
      <c r="AC441" s="16"/>
      <c r="AD441" s="16"/>
      <c r="AE441" s="16"/>
      <c r="AT441" s="320" t="s">
        <v>149</v>
      </c>
      <c r="AU441" s="320" t="s">
        <v>88</v>
      </c>
      <c r="AV441" s="16" t="s">
        <v>166</v>
      </c>
      <c r="AW441" s="16" t="s">
        <v>34</v>
      </c>
      <c r="AX441" s="16" t="s">
        <v>78</v>
      </c>
      <c r="AY441" s="320" t="s">
        <v>141</v>
      </c>
    </row>
    <row r="442" s="13" customFormat="1">
      <c r="A442" s="13"/>
      <c r="B442" s="265"/>
      <c r="C442" s="266"/>
      <c r="D442" s="267" t="s">
        <v>149</v>
      </c>
      <c r="E442" s="268" t="s">
        <v>1</v>
      </c>
      <c r="F442" s="269" t="s">
        <v>799</v>
      </c>
      <c r="G442" s="266"/>
      <c r="H442" s="268" t="s">
        <v>1</v>
      </c>
      <c r="I442" s="270"/>
      <c r="J442" s="266"/>
      <c r="K442" s="266"/>
      <c r="L442" s="271"/>
      <c r="M442" s="272"/>
      <c r="N442" s="273"/>
      <c r="O442" s="273"/>
      <c r="P442" s="273"/>
      <c r="Q442" s="273"/>
      <c r="R442" s="273"/>
      <c r="S442" s="273"/>
      <c r="T442" s="274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75" t="s">
        <v>149</v>
      </c>
      <c r="AU442" s="275" t="s">
        <v>88</v>
      </c>
      <c r="AV442" s="13" t="s">
        <v>86</v>
      </c>
      <c r="AW442" s="13" t="s">
        <v>34</v>
      </c>
      <c r="AX442" s="13" t="s">
        <v>78</v>
      </c>
      <c r="AY442" s="275" t="s">
        <v>141</v>
      </c>
    </row>
    <row r="443" s="14" customFormat="1">
      <c r="A443" s="14"/>
      <c r="B443" s="276"/>
      <c r="C443" s="277"/>
      <c r="D443" s="267" t="s">
        <v>149</v>
      </c>
      <c r="E443" s="278" t="s">
        <v>1</v>
      </c>
      <c r="F443" s="279" t="s">
        <v>800</v>
      </c>
      <c r="G443" s="277"/>
      <c r="H443" s="280">
        <v>86.566999999999993</v>
      </c>
      <c r="I443" s="281"/>
      <c r="J443" s="277"/>
      <c r="K443" s="277"/>
      <c r="L443" s="282"/>
      <c r="M443" s="283"/>
      <c r="N443" s="284"/>
      <c r="O443" s="284"/>
      <c r="P443" s="284"/>
      <c r="Q443" s="284"/>
      <c r="R443" s="284"/>
      <c r="S443" s="284"/>
      <c r="T443" s="285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86" t="s">
        <v>149</v>
      </c>
      <c r="AU443" s="286" t="s">
        <v>88</v>
      </c>
      <c r="AV443" s="14" t="s">
        <v>88</v>
      </c>
      <c r="AW443" s="14" t="s">
        <v>34</v>
      </c>
      <c r="AX443" s="14" t="s">
        <v>78</v>
      </c>
      <c r="AY443" s="286" t="s">
        <v>141</v>
      </c>
    </row>
    <row r="444" s="14" customFormat="1">
      <c r="A444" s="14"/>
      <c r="B444" s="276"/>
      <c r="C444" s="277"/>
      <c r="D444" s="267" t="s">
        <v>149</v>
      </c>
      <c r="E444" s="278" t="s">
        <v>1</v>
      </c>
      <c r="F444" s="279" t="s">
        <v>801</v>
      </c>
      <c r="G444" s="277"/>
      <c r="H444" s="280">
        <v>157.08000000000001</v>
      </c>
      <c r="I444" s="281"/>
      <c r="J444" s="277"/>
      <c r="K444" s="277"/>
      <c r="L444" s="282"/>
      <c r="M444" s="283"/>
      <c r="N444" s="284"/>
      <c r="O444" s="284"/>
      <c r="P444" s="284"/>
      <c r="Q444" s="284"/>
      <c r="R444" s="284"/>
      <c r="S444" s="284"/>
      <c r="T444" s="285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86" t="s">
        <v>149</v>
      </c>
      <c r="AU444" s="286" t="s">
        <v>88</v>
      </c>
      <c r="AV444" s="14" t="s">
        <v>88</v>
      </c>
      <c r="AW444" s="14" t="s">
        <v>34</v>
      </c>
      <c r="AX444" s="14" t="s">
        <v>78</v>
      </c>
      <c r="AY444" s="286" t="s">
        <v>141</v>
      </c>
    </row>
    <row r="445" s="14" customFormat="1">
      <c r="A445" s="14"/>
      <c r="B445" s="276"/>
      <c r="C445" s="277"/>
      <c r="D445" s="267" t="s">
        <v>149</v>
      </c>
      <c r="E445" s="278" t="s">
        <v>1</v>
      </c>
      <c r="F445" s="279" t="s">
        <v>546</v>
      </c>
      <c r="G445" s="277"/>
      <c r="H445" s="280">
        <v>43.923000000000002</v>
      </c>
      <c r="I445" s="281"/>
      <c r="J445" s="277"/>
      <c r="K445" s="277"/>
      <c r="L445" s="282"/>
      <c r="M445" s="283"/>
      <c r="N445" s="284"/>
      <c r="O445" s="284"/>
      <c r="P445" s="284"/>
      <c r="Q445" s="284"/>
      <c r="R445" s="284"/>
      <c r="S445" s="284"/>
      <c r="T445" s="285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86" t="s">
        <v>149</v>
      </c>
      <c r="AU445" s="286" t="s">
        <v>88</v>
      </c>
      <c r="AV445" s="14" t="s">
        <v>88</v>
      </c>
      <c r="AW445" s="14" t="s">
        <v>34</v>
      </c>
      <c r="AX445" s="14" t="s">
        <v>78</v>
      </c>
      <c r="AY445" s="286" t="s">
        <v>141</v>
      </c>
    </row>
    <row r="446" s="14" customFormat="1">
      <c r="A446" s="14"/>
      <c r="B446" s="276"/>
      <c r="C446" s="277"/>
      <c r="D446" s="267" t="s">
        <v>149</v>
      </c>
      <c r="E446" s="278" t="s">
        <v>1</v>
      </c>
      <c r="F446" s="279" t="s">
        <v>802</v>
      </c>
      <c r="G446" s="277"/>
      <c r="H446" s="280">
        <v>451.73899999999998</v>
      </c>
      <c r="I446" s="281"/>
      <c r="J446" s="277"/>
      <c r="K446" s="277"/>
      <c r="L446" s="282"/>
      <c r="M446" s="283"/>
      <c r="N446" s="284"/>
      <c r="O446" s="284"/>
      <c r="P446" s="284"/>
      <c r="Q446" s="284"/>
      <c r="R446" s="284"/>
      <c r="S446" s="284"/>
      <c r="T446" s="285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86" t="s">
        <v>149</v>
      </c>
      <c r="AU446" s="286" t="s">
        <v>88</v>
      </c>
      <c r="AV446" s="14" t="s">
        <v>88</v>
      </c>
      <c r="AW446" s="14" t="s">
        <v>34</v>
      </c>
      <c r="AX446" s="14" t="s">
        <v>78</v>
      </c>
      <c r="AY446" s="286" t="s">
        <v>141</v>
      </c>
    </row>
    <row r="447" s="14" customFormat="1">
      <c r="A447" s="14"/>
      <c r="B447" s="276"/>
      <c r="C447" s="277"/>
      <c r="D447" s="267" t="s">
        <v>149</v>
      </c>
      <c r="E447" s="278" t="s">
        <v>1</v>
      </c>
      <c r="F447" s="279" t="s">
        <v>549</v>
      </c>
      <c r="G447" s="277"/>
      <c r="H447" s="280">
        <v>32.472000000000001</v>
      </c>
      <c r="I447" s="281"/>
      <c r="J447" s="277"/>
      <c r="K447" s="277"/>
      <c r="L447" s="282"/>
      <c r="M447" s="283"/>
      <c r="N447" s="284"/>
      <c r="O447" s="284"/>
      <c r="P447" s="284"/>
      <c r="Q447" s="284"/>
      <c r="R447" s="284"/>
      <c r="S447" s="284"/>
      <c r="T447" s="285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86" t="s">
        <v>149</v>
      </c>
      <c r="AU447" s="286" t="s">
        <v>88</v>
      </c>
      <c r="AV447" s="14" t="s">
        <v>88</v>
      </c>
      <c r="AW447" s="14" t="s">
        <v>34</v>
      </c>
      <c r="AX447" s="14" t="s">
        <v>78</v>
      </c>
      <c r="AY447" s="286" t="s">
        <v>141</v>
      </c>
    </row>
    <row r="448" s="16" customFormat="1">
      <c r="A448" s="16"/>
      <c r="B448" s="310"/>
      <c r="C448" s="311"/>
      <c r="D448" s="267" t="s">
        <v>149</v>
      </c>
      <c r="E448" s="312" t="s">
        <v>1</v>
      </c>
      <c r="F448" s="313" t="s">
        <v>413</v>
      </c>
      <c r="G448" s="311"/>
      <c r="H448" s="314">
        <v>771.78099999999995</v>
      </c>
      <c r="I448" s="315"/>
      <c r="J448" s="311"/>
      <c r="K448" s="311"/>
      <c r="L448" s="316"/>
      <c r="M448" s="317"/>
      <c r="N448" s="318"/>
      <c r="O448" s="318"/>
      <c r="P448" s="318"/>
      <c r="Q448" s="318"/>
      <c r="R448" s="318"/>
      <c r="S448" s="318"/>
      <c r="T448" s="319"/>
      <c r="U448" s="16"/>
      <c r="V448" s="16"/>
      <c r="W448" s="16"/>
      <c r="X448" s="16"/>
      <c r="Y448" s="16"/>
      <c r="Z448" s="16"/>
      <c r="AA448" s="16"/>
      <c r="AB448" s="16"/>
      <c r="AC448" s="16"/>
      <c r="AD448" s="16"/>
      <c r="AE448" s="16"/>
      <c r="AT448" s="320" t="s">
        <v>149</v>
      </c>
      <c r="AU448" s="320" t="s">
        <v>88</v>
      </c>
      <c r="AV448" s="16" t="s">
        <v>166</v>
      </c>
      <c r="AW448" s="16" t="s">
        <v>34</v>
      </c>
      <c r="AX448" s="16" t="s">
        <v>78</v>
      </c>
      <c r="AY448" s="320" t="s">
        <v>141</v>
      </c>
    </row>
    <row r="449" s="14" customFormat="1">
      <c r="A449" s="14"/>
      <c r="B449" s="276"/>
      <c r="C449" s="277"/>
      <c r="D449" s="267" t="s">
        <v>149</v>
      </c>
      <c r="E449" s="278" t="s">
        <v>1</v>
      </c>
      <c r="F449" s="279" t="s">
        <v>803</v>
      </c>
      <c r="G449" s="277"/>
      <c r="H449" s="280">
        <v>1117.1179999999999</v>
      </c>
      <c r="I449" s="281"/>
      <c r="J449" s="277"/>
      <c r="K449" s="277"/>
      <c r="L449" s="282"/>
      <c r="M449" s="283"/>
      <c r="N449" s="284"/>
      <c r="O449" s="284"/>
      <c r="P449" s="284"/>
      <c r="Q449" s="284"/>
      <c r="R449" s="284"/>
      <c r="S449" s="284"/>
      <c r="T449" s="285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86" t="s">
        <v>149</v>
      </c>
      <c r="AU449" s="286" t="s">
        <v>88</v>
      </c>
      <c r="AV449" s="14" t="s">
        <v>88</v>
      </c>
      <c r="AW449" s="14" t="s">
        <v>34</v>
      </c>
      <c r="AX449" s="14" t="s">
        <v>86</v>
      </c>
      <c r="AY449" s="286" t="s">
        <v>141</v>
      </c>
    </row>
    <row r="450" s="2" customFormat="1" ht="16.5" customHeight="1">
      <c r="A450" s="39"/>
      <c r="B450" s="40"/>
      <c r="C450" s="251" t="s">
        <v>804</v>
      </c>
      <c r="D450" s="251" t="s">
        <v>143</v>
      </c>
      <c r="E450" s="252" t="s">
        <v>805</v>
      </c>
      <c r="F450" s="253" t="s">
        <v>806</v>
      </c>
      <c r="G450" s="254" t="s">
        <v>169</v>
      </c>
      <c r="H450" s="255">
        <v>2234.2359999999999</v>
      </c>
      <c r="I450" s="256"/>
      <c r="J450" s="257">
        <f>ROUND(I450*H450,2)</f>
        <v>0</v>
      </c>
      <c r="K450" s="258"/>
      <c r="L450" s="45"/>
      <c r="M450" s="259" t="s">
        <v>1</v>
      </c>
      <c r="N450" s="260" t="s">
        <v>43</v>
      </c>
      <c r="O450" s="92"/>
      <c r="P450" s="261">
        <f>O450*H450</f>
        <v>0</v>
      </c>
      <c r="Q450" s="261">
        <v>8.0000000000000007E-05</v>
      </c>
      <c r="R450" s="261">
        <f>Q450*H450</f>
        <v>0.17873888000000002</v>
      </c>
      <c r="S450" s="261">
        <v>0</v>
      </c>
      <c r="T450" s="262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63" t="s">
        <v>244</v>
      </c>
      <c r="AT450" s="263" t="s">
        <v>143</v>
      </c>
      <c r="AU450" s="263" t="s">
        <v>88</v>
      </c>
      <c r="AY450" s="18" t="s">
        <v>141</v>
      </c>
      <c r="BE450" s="264">
        <f>IF(N450="základní",J450,0)</f>
        <v>0</v>
      </c>
      <c r="BF450" s="264">
        <f>IF(N450="snížená",J450,0)</f>
        <v>0</v>
      </c>
      <c r="BG450" s="264">
        <f>IF(N450="zákl. přenesená",J450,0)</f>
        <v>0</v>
      </c>
      <c r="BH450" s="264">
        <f>IF(N450="sníž. přenesená",J450,0)</f>
        <v>0</v>
      </c>
      <c r="BI450" s="264">
        <f>IF(N450="nulová",J450,0)</f>
        <v>0</v>
      </c>
      <c r="BJ450" s="18" t="s">
        <v>86</v>
      </c>
      <c r="BK450" s="264">
        <f>ROUND(I450*H450,2)</f>
        <v>0</v>
      </c>
      <c r="BL450" s="18" t="s">
        <v>244</v>
      </c>
      <c r="BM450" s="263" t="s">
        <v>807</v>
      </c>
    </row>
    <row r="451" s="13" customFormat="1">
      <c r="A451" s="13"/>
      <c r="B451" s="265"/>
      <c r="C451" s="266"/>
      <c r="D451" s="267" t="s">
        <v>149</v>
      </c>
      <c r="E451" s="268" t="s">
        <v>1</v>
      </c>
      <c r="F451" s="269" t="s">
        <v>808</v>
      </c>
      <c r="G451" s="266"/>
      <c r="H451" s="268" t="s">
        <v>1</v>
      </c>
      <c r="I451" s="270"/>
      <c r="J451" s="266"/>
      <c r="K451" s="266"/>
      <c r="L451" s="271"/>
      <c r="M451" s="272"/>
      <c r="N451" s="273"/>
      <c r="O451" s="273"/>
      <c r="P451" s="273"/>
      <c r="Q451" s="273"/>
      <c r="R451" s="273"/>
      <c r="S451" s="273"/>
      <c r="T451" s="274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75" t="s">
        <v>149</v>
      </c>
      <c r="AU451" s="275" t="s">
        <v>88</v>
      </c>
      <c r="AV451" s="13" t="s">
        <v>86</v>
      </c>
      <c r="AW451" s="13" t="s">
        <v>34</v>
      </c>
      <c r="AX451" s="13" t="s">
        <v>78</v>
      </c>
      <c r="AY451" s="275" t="s">
        <v>141</v>
      </c>
    </row>
    <row r="452" s="13" customFormat="1">
      <c r="A452" s="13"/>
      <c r="B452" s="265"/>
      <c r="C452" s="266"/>
      <c r="D452" s="267" t="s">
        <v>149</v>
      </c>
      <c r="E452" s="268" t="s">
        <v>1</v>
      </c>
      <c r="F452" s="269" t="s">
        <v>798</v>
      </c>
      <c r="G452" s="266"/>
      <c r="H452" s="268" t="s">
        <v>1</v>
      </c>
      <c r="I452" s="270"/>
      <c r="J452" s="266"/>
      <c r="K452" s="266"/>
      <c r="L452" s="271"/>
      <c r="M452" s="272"/>
      <c r="N452" s="273"/>
      <c r="O452" s="273"/>
      <c r="P452" s="273"/>
      <c r="Q452" s="273"/>
      <c r="R452" s="273"/>
      <c r="S452" s="273"/>
      <c r="T452" s="274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75" t="s">
        <v>149</v>
      </c>
      <c r="AU452" s="275" t="s">
        <v>88</v>
      </c>
      <c r="AV452" s="13" t="s">
        <v>86</v>
      </c>
      <c r="AW452" s="13" t="s">
        <v>34</v>
      </c>
      <c r="AX452" s="13" t="s">
        <v>78</v>
      </c>
      <c r="AY452" s="275" t="s">
        <v>141</v>
      </c>
    </row>
    <row r="453" s="14" customFormat="1">
      <c r="A453" s="14"/>
      <c r="B453" s="276"/>
      <c r="C453" s="277"/>
      <c r="D453" s="267" t="s">
        <v>149</v>
      </c>
      <c r="E453" s="278" t="s">
        <v>1</v>
      </c>
      <c r="F453" s="279" t="s">
        <v>519</v>
      </c>
      <c r="G453" s="277"/>
      <c r="H453" s="280">
        <v>152.357</v>
      </c>
      <c r="I453" s="281"/>
      <c r="J453" s="277"/>
      <c r="K453" s="277"/>
      <c r="L453" s="282"/>
      <c r="M453" s="283"/>
      <c r="N453" s="284"/>
      <c r="O453" s="284"/>
      <c r="P453" s="284"/>
      <c r="Q453" s="284"/>
      <c r="R453" s="284"/>
      <c r="S453" s="284"/>
      <c r="T453" s="285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86" t="s">
        <v>149</v>
      </c>
      <c r="AU453" s="286" t="s">
        <v>88</v>
      </c>
      <c r="AV453" s="14" t="s">
        <v>88</v>
      </c>
      <c r="AW453" s="14" t="s">
        <v>34</v>
      </c>
      <c r="AX453" s="14" t="s">
        <v>78</v>
      </c>
      <c r="AY453" s="286" t="s">
        <v>141</v>
      </c>
    </row>
    <row r="454" s="14" customFormat="1">
      <c r="A454" s="14"/>
      <c r="B454" s="276"/>
      <c r="C454" s="277"/>
      <c r="D454" s="267" t="s">
        <v>149</v>
      </c>
      <c r="E454" s="278" t="s">
        <v>1</v>
      </c>
      <c r="F454" s="279" t="s">
        <v>520</v>
      </c>
      <c r="G454" s="277"/>
      <c r="H454" s="280">
        <v>4.1799999999999997</v>
      </c>
      <c r="I454" s="281"/>
      <c r="J454" s="277"/>
      <c r="K454" s="277"/>
      <c r="L454" s="282"/>
      <c r="M454" s="283"/>
      <c r="N454" s="284"/>
      <c r="O454" s="284"/>
      <c r="P454" s="284"/>
      <c r="Q454" s="284"/>
      <c r="R454" s="284"/>
      <c r="S454" s="284"/>
      <c r="T454" s="285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86" t="s">
        <v>149</v>
      </c>
      <c r="AU454" s="286" t="s">
        <v>88</v>
      </c>
      <c r="AV454" s="14" t="s">
        <v>88</v>
      </c>
      <c r="AW454" s="14" t="s">
        <v>34</v>
      </c>
      <c r="AX454" s="14" t="s">
        <v>78</v>
      </c>
      <c r="AY454" s="286" t="s">
        <v>141</v>
      </c>
    </row>
    <row r="455" s="14" customFormat="1">
      <c r="A455" s="14"/>
      <c r="B455" s="276"/>
      <c r="C455" s="277"/>
      <c r="D455" s="267" t="s">
        <v>149</v>
      </c>
      <c r="E455" s="278" t="s">
        <v>1</v>
      </c>
      <c r="F455" s="279" t="s">
        <v>521</v>
      </c>
      <c r="G455" s="277"/>
      <c r="H455" s="280">
        <v>188.80000000000001</v>
      </c>
      <c r="I455" s="281"/>
      <c r="J455" s="277"/>
      <c r="K455" s="277"/>
      <c r="L455" s="282"/>
      <c r="M455" s="283"/>
      <c r="N455" s="284"/>
      <c r="O455" s="284"/>
      <c r="P455" s="284"/>
      <c r="Q455" s="284"/>
      <c r="R455" s="284"/>
      <c r="S455" s="284"/>
      <c r="T455" s="285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86" t="s">
        <v>149</v>
      </c>
      <c r="AU455" s="286" t="s">
        <v>88</v>
      </c>
      <c r="AV455" s="14" t="s">
        <v>88</v>
      </c>
      <c r="AW455" s="14" t="s">
        <v>34</v>
      </c>
      <c r="AX455" s="14" t="s">
        <v>78</v>
      </c>
      <c r="AY455" s="286" t="s">
        <v>141</v>
      </c>
    </row>
    <row r="456" s="16" customFormat="1">
      <c r="A456" s="16"/>
      <c r="B456" s="310"/>
      <c r="C456" s="311"/>
      <c r="D456" s="267" t="s">
        <v>149</v>
      </c>
      <c r="E456" s="312" t="s">
        <v>1</v>
      </c>
      <c r="F456" s="313" t="s">
        <v>413</v>
      </c>
      <c r="G456" s="311"/>
      <c r="H456" s="314">
        <v>345.33699999999999</v>
      </c>
      <c r="I456" s="315"/>
      <c r="J456" s="311"/>
      <c r="K456" s="311"/>
      <c r="L456" s="316"/>
      <c r="M456" s="317"/>
      <c r="N456" s="318"/>
      <c r="O456" s="318"/>
      <c r="P456" s="318"/>
      <c r="Q456" s="318"/>
      <c r="R456" s="318"/>
      <c r="S456" s="318"/>
      <c r="T456" s="319"/>
      <c r="U456" s="16"/>
      <c r="V456" s="16"/>
      <c r="W456" s="16"/>
      <c r="X456" s="16"/>
      <c r="Y456" s="16"/>
      <c r="Z456" s="16"/>
      <c r="AA456" s="16"/>
      <c r="AB456" s="16"/>
      <c r="AC456" s="16"/>
      <c r="AD456" s="16"/>
      <c r="AE456" s="16"/>
      <c r="AT456" s="320" t="s">
        <v>149</v>
      </c>
      <c r="AU456" s="320" t="s">
        <v>88</v>
      </c>
      <c r="AV456" s="16" t="s">
        <v>166</v>
      </c>
      <c r="AW456" s="16" t="s">
        <v>34</v>
      </c>
      <c r="AX456" s="16" t="s">
        <v>78</v>
      </c>
      <c r="AY456" s="320" t="s">
        <v>141</v>
      </c>
    </row>
    <row r="457" s="14" customFormat="1">
      <c r="A457" s="14"/>
      <c r="B457" s="276"/>
      <c r="C457" s="277"/>
      <c r="D457" s="267" t="s">
        <v>149</v>
      </c>
      <c r="E457" s="278" t="s">
        <v>1</v>
      </c>
      <c r="F457" s="279" t="s">
        <v>809</v>
      </c>
      <c r="G457" s="277"/>
      <c r="H457" s="280">
        <v>690.67399999999998</v>
      </c>
      <c r="I457" s="281"/>
      <c r="J457" s="277"/>
      <c r="K457" s="277"/>
      <c r="L457" s="282"/>
      <c r="M457" s="283"/>
      <c r="N457" s="284"/>
      <c r="O457" s="284"/>
      <c r="P457" s="284"/>
      <c r="Q457" s="284"/>
      <c r="R457" s="284"/>
      <c r="S457" s="284"/>
      <c r="T457" s="285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86" t="s">
        <v>149</v>
      </c>
      <c r="AU457" s="286" t="s">
        <v>88</v>
      </c>
      <c r="AV457" s="14" t="s">
        <v>88</v>
      </c>
      <c r="AW457" s="14" t="s">
        <v>34</v>
      </c>
      <c r="AX457" s="14" t="s">
        <v>78</v>
      </c>
      <c r="AY457" s="286" t="s">
        <v>141</v>
      </c>
    </row>
    <row r="458" s="16" customFormat="1">
      <c r="A458" s="16"/>
      <c r="B458" s="310"/>
      <c r="C458" s="311"/>
      <c r="D458" s="267" t="s">
        <v>149</v>
      </c>
      <c r="E458" s="312" t="s">
        <v>1</v>
      </c>
      <c r="F458" s="313" t="s">
        <v>413</v>
      </c>
      <c r="G458" s="311"/>
      <c r="H458" s="314">
        <v>690.67399999999998</v>
      </c>
      <c r="I458" s="315"/>
      <c r="J458" s="311"/>
      <c r="K458" s="311"/>
      <c r="L458" s="316"/>
      <c r="M458" s="317"/>
      <c r="N458" s="318"/>
      <c r="O458" s="318"/>
      <c r="P458" s="318"/>
      <c r="Q458" s="318"/>
      <c r="R458" s="318"/>
      <c r="S458" s="318"/>
      <c r="T458" s="319"/>
      <c r="U458" s="16"/>
      <c r="V458" s="16"/>
      <c r="W458" s="16"/>
      <c r="X458" s="16"/>
      <c r="Y458" s="16"/>
      <c r="Z458" s="16"/>
      <c r="AA458" s="16"/>
      <c r="AB458" s="16"/>
      <c r="AC458" s="16"/>
      <c r="AD458" s="16"/>
      <c r="AE458" s="16"/>
      <c r="AT458" s="320" t="s">
        <v>149</v>
      </c>
      <c r="AU458" s="320" t="s">
        <v>88</v>
      </c>
      <c r="AV458" s="16" t="s">
        <v>166</v>
      </c>
      <c r="AW458" s="16" t="s">
        <v>34</v>
      </c>
      <c r="AX458" s="16" t="s">
        <v>78</v>
      </c>
      <c r="AY458" s="320" t="s">
        <v>141</v>
      </c>
    </row>
    <row r="459" s="13" customFormat="1">
      <c r="A459" s="13"/>
      <c r="B459" s="265"/>
      <c r="C459" s="266"/>
      <c r="D459" s="267" t="s">
        <v>149</v>
      </c>
      <c r="E459" s="268" t="s">
        <v>1</v>
      </c>
      <c r="F459" s="269" t="s">
        <v>808</v>
      </c>
      <c r="G459" s="266"/>
      <c r="H459" s="268" t="s">
        <v>1</v>
      </c>
      <c r="I459" s="270"/>
      <c r="J459" s="266"/>
      <c r="K459" s="266"/>
      <c r="L459" s="271"/>
      <c r="M459" s="272"/>
      <c r="N459" s="273"/>
      <c r="O459" s="273"/>
      <c r="P459" s="273"/>
      <c r="Q459" s="273"/>
      <c r="R459" s="273"/>
      <c r="S459" s="273"/>
      <c r="T459" s="274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75" t="s">
        <v>149</v>
      </c>
      <c r="AU459" s="275" t="s">
        <v>88</v>
      </c>
      <c r="AV459" s="13" t="s">
        <v>86</v>
      </c>
      <c r="AW459" s="13" t="s">
        <v>34</v>
      </c>
      <c r="AX459" s="13" t="s">
        <v>78</v>
      </c>
      <c r="AY459" s="275" t="s">
        <v>141</v>
      </c>
    </row>
    <row r="460" s="14" customFormat="1">
      <c r="A460" s="14"/>
      <c r="B460" s="276"/>
      <c r="C460" s="277"/>
      <c r="D460" s="267" t="s">
        <v>149</v>
      </c>
      <c r="E460" s="278" t="s">
        <v>1</v>
      </c>
      <c r="F460" s="279" t="s">
        <v>800</v>
      </c>
      <c r="G460" s="277"/>
      <c r="H460" s="280">
        <v>86.566999999999993</v>
      </c>
      <c r="I460" s="281"/>
      <c r="J460" s="277"/>
      <c r="K460" s="277"/>
      <c r="L460" s="282"/>
      <c r="M460" s="283"/>
      <c r="N460" s="284"/>
      <c r="O460" s="284"/>
      <c r="P460" s="284"/>
      <c r="Q460" s="284"/>
      <c r="R460" s="284"/>
      <c r="S460" s="284"/>
      <c r="T460" s="285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86" t="s">
        <v>149</v>
      </c>
      <c r="AU460" s="286" t="s">
        <v>88</v>
      </c>
      <c r="AV460" s="14" t="s">
        <v>88</v>
      </c>
      <c r="AW460" s="14" t="s">
        <v>34</v>
      </c>
      <c r="AX460" s="14" t="s">
        <v>78</v>
      </c>
      <c r="AY460" s="286" t="s">
        <v>141</v>
      </c>
    </row>
    <row r="461" s="14" customFormat="1">
      <c r="A461" s="14"/>
      <c r="B461" s="276"/>
      <c r="C461" s="277"/>
      <c r="D461" s="267" t="s">
        <v>149</v>
      </c>
      <c r="E461" s="278" t="s">
        <v>1</v>
      </c>
      <c r="F461" s="279" t="s">
        <v>801</v>
      </c>
      <c r="G461" s="277"/>
      <c r="H461" s="280">
        <v>157.08000000000001</v>
      </c>
      <c r="I461" s="281"/>
      <c r="J461" s="277"/>
      <c r="K461" s="277"/>
      <c r="L461" s="282"/>
      <c r="M461" s="283"/>
      <c r="N461" s="284"/>
      <c r="O461" s="284"/>
      <c r="P461" s="284"/>
      <c r="Q461" s="284"/>
      <c r="R461" s="284"/>
      <c r="S461" s="284"/>
      <c r="T461" s="285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86" t="s">
        <v>149</v>
      </c>
      <c r="AU461" s="286" t="s">
        <v>88</v>
      </c>
      <c r="AV461" s="14" t="s">
        <v>88</v>
      </c>
      <c r="AW461" s="14" t="s">
        <v>34</v>
      </c>
      <c r="AX461" s="14" t="s">
        <v>78</v>
      </c>
      <c r="AY461" s="286" t="s">
        <v>141</v>
      </c>
    </row>
    <row r="462" s="14" customFormat="1">
      <c r="A462" s="14"/>
      <c r="B462" s="276"/>
      <c r="C462" s="277"/>
      <c r="D462" s="267" t="s">
        <v>149</v>
      </c>
      <c r="E462" s="278" t="s">
        <v>1</v>
      </c>
      <c r="F462" s="279" t="s">
        <v>546</v>
      </c>
      <c r="G462" s="277"/>
      <c r="H462" s="280">
        <v>43.923000000000002</v>
      </c>
      <c r="I462" s="281"/>
      <c r="J462" s="277"/>
      <c r="K462" s="277"/>
      <c r="L462" s="282"/>
      <c r="M462" s="283"/>
      <c r="N462" s="284"/>
      <c r="O462" s="284"/>
      <c r="P462" s="284"/>
      <c r="Q462" s="284"/>
      <c r="R462" s="284"/>
      <c r="S462" s="284"/>
      <c r="T462" s="285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86" t="s">
        <v>149</v>
      </c>
      <c r="AU462" s="286" t="s">
        <v>88</v>
      </c>
      <c r="AV462" s="14" t="s">
        <v>88</v>
      </c>
      <c r="AW462" s="14" t="s">
        <v>34</v>
      </c>
      <c r="AX462" s="14" t="s">
        <v>78</v>
      </c>
      <c r="AY462" s="286" t="s">
        <v>141</v>
      </c>
    </row>
    <row r="463" s="14" customFormat="1">
      <c r="A463" s="14"/>
      <c r="B463" s="276"/>
      <c r="C463" s="277"/>
      <c r="D463" s="267" t="s">
        <v>149</v>
      </c>
      <c r="E463" s="278" t="s">
        <v>1</v>
      </c>
      <c r="F463" s="279" t="s">
        <v>802</v>
      </c>
      <c r="G463" s="277"/>
      <c r="H463" s="280">
        <v>451.73899999999998</v>
      </c>
      <c r="I463" s="281"/>
      <c r="J463" s="277"/>
      <c r="K463" s="277"/>
      <c r="L463" s="282"/>
      <c r="M463" s="283"/>
      <c r="N463" s="284"/>
      <c r="O463" s="284"/>
      <c r="P463" s="284"/>
      <c r="Q463" s="284"/>
      <c r="R463" s="284"/>
      <c r="S463" s="284"/>
      <c r="T463" s="285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86" t="s">
        <v>149</v>
      </c>
      <c r="AU463" s="286" t="s">
        <v>88</v>
      </c>
      <c r="AV463" s="14" t="s">
        <v>88</v>
      </c>
      <c r="AW463" s="14" t="s">
        <v>34</v>
      </c>
      <c r="AX463" s="14" t="s">
        <v>78</v>
      </c>
      <c r="AY463" s="286" t="s">
        <v>141</v>
      </c>
    </row>
    <row r="464" s="14" customFormat="1">
      <c r="A464" s="14"/>
      <c r="B464" s="276"/>
      <c r="C464" s="277"/>
      <c r="D464" s="267" t="s">
        <v>149</v>
      </c>
      <c r="E464" s="278" t="s">
        <v>1</v>
      </c>
      <c r="F464" s="279" t="s">
        <v>549</v>
      </c>
      <c r="G464" s="277"/>
      <c r="H464" s="280">
        <v>32.472000000000001</v>
      </c>
      <c r="I464" s="281"/>
      <c r="J464" s="277"/>
      <c r="K464" s="277"/>
      <c r="L464" s="282"/>
      <c r="M464" s="283"/>
      <c r="N464" s="284"/>
      <c r="O464" s="284"/>
      <c r="P464" s="284"/>
      <c r="Q464" s="284"/>
      <c r="R464" s="284"/>
      <c r="S464" s="284"/>
      <c r="T464" s="285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86" t="s">
        <v>149</v>
      </c>
      <c r="AU464" s="286" t="s">
        <v>88</v>
      </c>
      <c r="AV464" s="14" t="s">
        <v>88</v>
      </c>
      <c r="AW464" s="14" t="s">
        <v>34</v>
      </c>
      <c r="AX464" s="14" t="s">
        <v>78</v>
      </c>
      <c r="AY464" s="286" t="s">
        <v>141</v>
      </c>
    </row>
    <row r="465" s="16" customFormat="1">
      <c r="A465" s="16"/>
      <c r="B465" s="310"/>
      <c r="C465" s="311"/>
      <c r="D465" s="267" t="s">
        <v>149</v>
      </c>
      <c r="E465" s="312" t="s">
        <v>1</v>
      </c>
      <c r="F465" s="313" t="s">
        <v>413</v>
      </c>
      <c r="G465" s="311"/>
      <c r="H465" s="314">
        <v>771.78099999999995</v>
      </c>
      <c r="I465" s="315"/>
      <c r="J465" s="311"/>
      <c r="K465" s="311"/>
      <c r="L465" s="316"/>
      <c r="M465" s="317"/>
      <c r="N465" s="318"/>
      <c r="O465" s="318"/>
      <c r="P465" s="318"/>
      <c r="Q465" s="318"/>
      <c r="R465" s="318"/>
      <c r="S465" s="318"/>
      <c r="T465" s="319"/>
      <c r="U465" s="16"/>
      <c r="V465" s="16"/>
      <c r="W465" s="16"/>
      <c r="X465" s="16"/>
      <c r="Y465" s="16"/>
      <c r="Z465" s="16"/>
      <c r="AA465" s="16"/>
      <c r="AB465" s="16"/>
      <c r="AC465" s="16"/>
      <c r="AD465" s="16"/>
      <c r="AE465" s="16"/>
      <c r="AT465" s="320" t="s">
        <v>149</v>
      </c>
      <c r="AU465" s="320" t="s">
        <v>88</v>
      </c>
      <c r="AV465" s="16" t="s">
        <v>166</v>
      </c>
      <c r="AW465" s="16" t="s">
        <v>34</v>
      </c>
      <c r="AX465" s="16" t="s">
        <v>78</v>
      </c>
      <c r="AY465" s="320" t="s">
        <v>141</v>
      </c>
    </row>
    <row r="466" s="14" customFormat="1">
      <c r="A466" s="14"/>
      <c r="B466" s="276"/>
      <c r="C466" s="277"/>
      <c r="D466" s="267" t="s">
        <v>149</v>
      </c>
      <c r="E466" s="278" t="s">
        <v>1</v>
      </c>
      <c r="F466" s="279" t="s">
        <v>810</v>
      </c>
      <c r="G466" s="277"/>
      <c r="H466" s="280">
        <v>1543.5619999999999</v>
      </c>
      <c r="I466" s="281"/>
      <c r="J466" s="277"/>
      <c r="K466" s="277"/>
      <c r="L466" s="282"/>
      <c r="M466" s="283"/>
      <c r="N466" s="284"/>
      <c r="O466" s="284"/>
      <c r="P466" s="284"/>
      <c r="Q466" s="284"/>
      <c r="R466" s="284"/>
      <c r="S466" s="284"/>
      <c r="T466" s="285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86" t="s">
        <v>149</v>
      </c>
      <c r="AU466" s="286" t="s">
        <v>88</v>
      </c>
      <c r="AV466" s="14" t="s">
        <v>88</v>
      </c>
      <c r="AW466" s="14" t="s">
        <v>34</v>
      </c>
      <c r="AX466" s="14" t="s">
        <v>78</v>
      </c>
      <c r="AY466" s="286" t="s">
        <v>141</v>
      </c>
    </row>
    <row r="467" s="14" customFormat="1">
      <c r="A467" s="14"/>
      <c r="B467" s="276"/>
      <c r="C467" s="277"/>
      <c r="D467" s="267" t="s">
        <v>149</v>
      </c>
      <c r="E467" s="278" t="s">
        <v>1</v>
      </c>
      <c r="F467" s="279" t="s">
        <v>811</v>
      </c>
      <c r="G467" s="277"/>
      <c r="H467" s="280">
        <v>2234.2359999999999</v>
      </c>
      <c r="I467" s="281"/>
      <c r="J467" s="277"/>
      <c r="K467" s="277"/>
      <c r="L467" s="282"/>
      <c r="M467" s="283"/>
      <c r="N467" s="284"/>
      <c r="O467" s="284"/>
      <c r="P467" s="284"/>
      <c r="Q467" s="284"/>
      <c r="R467" s="284"/>
      <c r="S467" s="284"/>
      <c r="T467" s="285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86" t="s">
        <v>149</v>
      </c>
      <c r="AU467" s="286" t="s">
        <v>88</v>
      </c>
      <c r="AV467" s="14" t="s">
        <v>88</v>
      </c>
      <c r="AW467" s="14" t="s">
        <v>34</v>
      </c>
      <c r="AX467" s="14" t="s">
        <v>86</v>
      </c>
      <c r="AY467" s="286" t="s">
        <v>141</v>
      </c>
    </row>
    <row r="468" s="2" customFormat="1" ht="16.5" customHeight="1">
      <c r="A468" s="39"/>
      <c r="B468" s="40"/>
      <c r="C468" s="251" t="s">
        <v>812</v>
      </c>
      <c r="D468" s="251" t="s">
        <v>143</v>
      </c>
      <c r="E468" s="252" t="s">
        <v>813</v>
      </c>
      <c r="F468" s="253" t="s">
        <v>814</v>
      </c>
      <c r="G468" s="254" t="s">
        <v>169</v>
      </c>
      <c r="H468" s="255">
        <v>32.176000000000002</v>
      </c>
      <c r="I468" s="256"/>
      <c r="J468" s="257">
        <f>ROUND(I468*H468,2)</f>
        <v>0</v>
      </c>
      <c r="K468" s="258"/>
      <c r="L468" s="45"/>
      <c r="M468" s="259" t="s">
        <v>1</v>
      </c>
      <c r="N468" s="260" t="s">
        <v>43</v>
      </c>
      <c r="O468" s="92"/>
      <c r="P468" s="261">
        <f>O468*H468</f>
        <v>0</v>
      </c>
      <c r="Q468" s="261">
        <v>0.00036000000000000002</v>
      </c>
      <c r="R468" s="261">
        <f>Q468*H468</f>
        <v>0.011583360000000001</v>
      </c>
      <c r="S468" s="261">
        <v>0</v>
      </c>
      <c r="T468" s="262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63" t="s">
        <v>244</v>
      </c>
      <c r="AT468" s="263" t="s">
        <v>143</v>
      </c>
      <c r="AU468" s="263" t="s">
        <v>88</v>
      </c>
      <c r="AY468" s="18" t="s">
        <v>141</v>
      </c>
      <c r="BE468" s="264">
        <f>IF(N468="základní",J468,0)</f>
        <v>0</v>
      </c>
      <c r="BF468" s="264">
        <f>IF(N468="snížená",J468,0)</f>
        <v>0</v>
      </c>
      <c r="BG468" s="264">
        <f>IF(N468="zákl. přenesená",J468,0)</f>
        <v>0</v>
      </c>
      <c r="BH468" s="264">
        <f>IF(N468="sníž. přenesená",J468,0)</f>
        <v>0</v>
      </c>
      <c r="BI468" s="264">
        <f>IF(N468="nulová",J468,0)</f>
        <v>0</v>
      </c>
      <c r="BJ468" s="18" t="s">
        <v>86</v>
      </c>
      <c r="BK468" s="264">
        <f>ROUND(I468*H468,2)</f>
        <v>0</v>
      </c>
      <c r="BL468" s="18" t="s">
        <v>244</v>
      </c>
      <c r="BM468" s="263" t="s">
        <v>815</v>
      </c>
    </row>
    <row r="469" s="13" customFormat="1">
      <c r="A469" s="13"/>
      <c r="B469" s="265"/>
      <c r="C469" s="266"/>
      <c r="D469" s="267" t="s">
        <v>149</v>
      </c>
      <c r="E469" s="268" t="s">
        <v>1</v>
      </c>
      <c r="F469" s="269" t="s">
        <v>816</v>
      </c>
      <c r="G469" s="266"/>
      <c r="H469" s="268" t="s">
        <v>1</v>
      </c>
      <c r="I469" s="270"/>
      <c r="J469" s="266"/>
      <c r="K469" s="266"/>
      <c r="L469" s="271"/>
      <c r="M469" s="272"/>
      <c r="N469" s="273"/>
      <c r="O469" s="273"/>
      <c r="P469" s="273"/>
      <c r="Q469" s="273"/>
      <c r="R469" s="273"/>
      <c r="S469" s="273"/>
      <c r="T469" s="274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75" t="s">
        <v>149</v>
      </c>
      <c r="AU469" s="275" t="s">
        <v>88</v>
      </c>
      <c r="AV469" s="13" t="s">
        <v>86</v>
      </c>
      <c r="AW469" s="13" t="s">
        <v>34</v>
      </c>
      <c r="AX469" s="13" t="s">
        <v>78</v>
      </c>
      <c r="AY469" s="275" t="s">
        <v>141</v>
      </c>
    </row>
    <row r="470" s="14" customFormat="1">
      <c r="A470" s="14"/>
      <c r="B470" s="276"/>
      <c r="C470" s="277"/>
      <c r="D470" s="267" t="s">
        <v>149</v>
      </c>
      <c r="E470" s="278" t="s">
        <v>1</v>
      </c>
      <c r="F470" s="279" t="s">
        <v>817</v>
      </c>
      <c r="G470" s="277"/>
      <c r="H470" s="280">
        <v>32.176000000000002</v>
      </c>
      <c r="I470" s="281"/>
      <c r="J470" s="277"/>
      <c r="K470" s="277"/>
      <c r="L470" s="282"/>
      <c r="M470" s="283"/>
      <c r="N470" s="284"/>
      <c r="O470" s="284"/>
      <c r="P470" s="284"/>
      <c r="Q470" s="284"/>
      <c r="R470" s="284"/>
      <c r="S470" s="284"/>
      <c r="T470" s="285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86" t="s">
        <v>149</v>
      </c>
      <c r="AU470" s="286" t="s">
        <v>88</v>
      </c>
      <c r="AV470" s="14" t="s">
        <v>88</v>
      </c>
      <c r="AW470" s="14" t="s">
        <v>34</v>
      </c>
      <c r="AX470" s="14" t="s">
        <v>86</v>
      </c>
      <c r="AY470" s="286" t="s">
        <v>141</v>
      </c>
    </row>
    <row r="471" s="2" customFormat="1" ht="16.5" customHeight="1">
      <c r="A471" s="39"/>
      <c r="B471" s="40"/>
      <c r="C471" s="251" t="s">
        <v>818</v>
      </c>
      <c r="D471" s="251" t="s">
        <v>143</v>
      </c>
      <c r="E471" s="252" t="s">
        <v>819</v>
      </c>
      <c r="F471" s="253" t="s">
        <v>820</v>
      </c>
      <c r="G471" s="254" t="s">
        <v>169</v>
      </c>
      <c r="H471" s="255">
        <v>32.176000000000002</v>
      </c>
      <c r="I471" s="256"/>
      <c r="J471" s="257">
        <f>ROUND(I471*H471,2)</f>
        <v>0</v>
      </c>
      <c r="K471" s="258"/>
      <c r="L471" s="45"/>
      <c r="M471" s="259" t="s">
        <v>1</v>
      </c>
      <c r="N471" s="260" t="s">
        <v>43</v>
      </c>
      <c r="O471" s="92"/>
      <c r="P471" s="261">
        <f>O471*H471</f>
        <v>0</v>
      </c>
      <c r="Q471" s="261">
        <v>0.00036000000000000002</v>
      </c>
      <c r="R471" s="261">
        <f>Q471*H471</f>
        <v>0.011583360000000001</v>
      </c>
      <c r="S471" s="261">
        <v>0</v>
      </c>
      <c r="T471" s="262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63" t="s">
        <v>244</v>
      </c>
      <c r="AT471" s="263" t="s">
        <v>143</v>
      </c>
      <c r="AU471" s="263" t="s">
        <v>88</v>
      </c>
      <c r="AY471" s="18" t="s">
        <v>141</v>
      </c>
      <c r="BE471" s="264">
        <f>IF(N471="základní",J471,0)</f>
        <v>0</v>
      </c>
      <c r="BF471" s="264">
        <f>IF(N471="snížená",J471,0)</f>
        <v>0</v>
      </c>
      <c r="BG471" s="264">
        <f>IF(N471="zákl. přenesená",J471,0)</f>
        <v>0</v>
      </c>
      <c r="BH471" s="264">
        <f>IF(N471="sníž. přenesená",J471,0)</f>
        <v>0</v>
      </c>
      <c r="BI471" s="264">
        <f>IF(N471="nulová",J471,0)</f>
        <v>0</v>
      </c>
      <c r="BJ471" s="18" t="s">
        <v>86</v>
      </c>
      <c r="BK471" s="264">
        <f>ROUND(I471*H471,2)</f>
        <v>0</v>
      </c>
      <c r="BL471" s="18" t="s">
        <v>244</v>
      </c>
      <c r="BM471" s="263" t="s">
        <v>821</v>
      </c>
    </row>
    <row r="472" s="13" customFormat="1">
      <c r="A472" s="13"/>
      <c r="B472" s="265"/>
      <c r="C472" s="266"/>
      <c r="D472" s="267" t="s">
        <v>149</v>
      </c>
      <c r="E472" s="268" t="s">
        <v>1</v>
      </c>
      <c r="F472" s="269" t="s">
        <v>822</v>
      </c>
      <c r="G472" s="266"/>
      <c r="H472" s="268" t="s">
        <v>1</v>
      </c>
      <c r="I472" s="270"/>
      <c r="J472" s="266"/>
      <c r="K472" s="266"/>
      <c r="L472" s="271"/>
      <c r="M472" s="272"/>
      <c r="N472" s="273"/>
      <c r="O472" s="273"/>
      <c r="P472" s="273"/>
      <c r="Q472" s="273"/>
      <c r="R472" s="273"/>
      <c r="S472" s="273"/>
      <c r="T472" s="274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75" t="s">
        <v>149</v>
      </c>
      <c r="AU472" s="275" t="s">
        <v>88</v>
      </c>
      <c r="AV472" s="13" t="s">
        <v>86</v>
      </c>
      <c r="AW472" s="13" t="s">
        <v>34</v>
      </c>
      <c r="AX472" s="13" t="s">
        <v>78</v>
      </c>
      <c r="AY472" s="275" t="s">
        <v>141</v>
      </c>
    </row>
    <row r="473" s="14" customFormat="1">
      <c r="A473" s="14"/>
      <c r="B473" s="276"/>
      <c r="C473" s="277"/>
      <c r="D473" s="267" t="s">
        <v>149</v>
      </c>
      <c r="E473" s="278" t="s">
        <v>1</v>
      </c>
      <c r="F473" s="279" t="s">
        <v>817</v>
      </c>
      <c r="G473" s="277"/>
      <c r="H473" s="280">
        <v>32.176000000000002</v>
      </c>
      <c r="I473" s="281"/>
      <c r="J473" s="277"/>
      <c r="K473" s="277"/>
      <c r="L473" s="282"/>
      <c r="M473" s="283"/>
      <c r="N473" s="284"/>
      <c r="O473" s="284"/>
      <c r="P473" s="284"/>
      <c r="Q473" s="284"/>
      <c r="R473" s="284"/>
      <c r="S473" s="284"/>
      <c r="T473" s="285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86" t="s">
        <v>149</v>
      </c>
      <c r="AU473" s="286" t="s">
        <v>88</v>
      </c>
      <c r="AV473" s="14" t="s">
        <v>88</v>
      </c>
      <c r="AW473" s="14" t="s">
        <v>34</v>
      </c>
      <c r="AX473" s="14" t="s">
        <v>86</v>
      </c>
      <c r="AY473" s="286" t="s">
        <v>141</v>
      </c>
    </row>
    <row r="474" s="2" customFormat="1" ht="16.5" customHeight="1">
      <c r="A474" s="39"/>
      <c r="B474" s="40"/>
      <c r="C474" s="251" t="s">
        <v>823</v>
      </c>
      <c r="D474" s="251" t="s">
        <v>143</v>
      </c>
      <c r="E474" s="252" t="s">
        <v>824</v>
      </c>
      <c r="F474" s="253" t="s">
        <v>825</v>
      </c>
      <c r="G474" s="254" t="s">
        <v>169</v>
      </c>
      <c r="H474" s="255">
        <v>1082.097</v>
      </c>
      <c r="I474" s="256"/>
      <c r="J474" s="257">
        <f>ROUND(I474*H474,2)</f>
        <v>0</v>
      </c>
      <c r="K474" s="258"/>
      <c r="L474" s="45"/>
      <c r="M474" s="259" t="s">
        <v>1</v>
      </c>
      <c r="N474" s="260" t="s">
        <v>43</v>
      </c>
      <c r="O474" s="92"/>
      <c r="P474" s="261">
        <f>O474*H474</f>
        <v>0</v>
      </c>
      <c r="Q474" s="261">
        <v>0.00025000000000000001</v>
      </c>
      <c r="R474" s="261">
        <f>Q474*H474</f>
        <v>0.27052425000000002</v>
      </c>
      <c r="S474" s="261">
        <v>0</v>
      </c>
      <c r="T474" s="262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63" t="s">
        <v>244</v>
      </c>
      <c r="AT474" s="263" t="s">
        <v>143</v>
      </c>
      <c r="AU474" s="263" t="s">
        <v>88</v>
      </c>
      <c r="AY474" s="18" t="s">
        <v>141</v>
      </c>
      <c r="BE474" s="264">
        <f>IF(N474="základní",J474,0)</f>
        <v>0</v>
      </c>
      <c r="BF474" s="264">
        <f>IF(N474="snížená",J474,0)</f>
        <v>0</v>
      </c>
      <c r="BG474" s="264">
        <f>IF(N474="zákl. přenesená",J474,0)</f>
        <v>0</v>
      </c>
      <c r="BH474" s="264">
        <f>IF(N474="sníž. přenesená",J474,0)</f>
        <v>0</v>
      </c>
      <c r="BI474" s="264">
        <f>IF(N474="nulová",J474,0)</f>
        <v>0</v>
      </c>
      <c r="BJ474" s="18" t="s">
        <v>86</v>
      </c>
      <c r="BK474" s="264">
        <f>ROUND(I474*H474,2)</f>
        <v>0</v>
      </c>
      <c r="BL474" s="18" t="s">
        <v>244</v>
      </c>
      <c r="BM474" s="263" t="s">
        <v>826</v>
      </c>
    </row>
    <row r="475" s="13" customFormat="1">
      <c r="A475" s="13"/>
      <c r="B475" s="265"/>
      <c r="C475" s="266"/>
      <c r="D475" s="267" t="s">
        <v>149</v>
      </c>
      <c r="E475" s="268" t="s">
        <v>1</v>
      </c>
      <c r="F475" s="269" t="s">
        <v>827</v>
      </c>
      <c r="G475" s="266"/>
      <c r="H475" s="268" t="s">
        <v>1</v>
      </c>
      <c r="I475" s="270"/>
      <c r="J475" s="266"/>
      <c r="K475" s="266"/>
      <c r="L475" s="271"/>
      <c r="M475" s="272"/>
      <c r="N475" s="273"/>
      <c r="O475" s="273"/>
      <c r="P475" s="273"/>
      <c r="Q475" s="273"/>
      <c r="R475" s="273"/>
      <c r="S475" s="273"/>
      <c r="T475" s="274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75" t="s">
        <v>149</v>
      </c>
      <c r="AU475" s="275" t="s">
        <v>88</v>
      </c>
      <c r="AV475" s="13" t="s">
        <v>86</v>
      </c>
      <c r="AW475" s="13" t="s">
        <v>34</v>
      </c>
      <c r="AX475" s="13" t="s">
        <v>78</v>
      </c>
      <c r="AY475" s="275" t="s">
        <v>141</v>
      </c>
    </row>
    <row r="476" s="13" customFormat="1">
      <c r="A476" s="13"/>
      <c r="B476" s="265"/>
      <c r="C476" s="266"/>
      <c r="D476" s="267" t="s">
        <v>149</v>
      </c>
      <c r="E476" s="268" t="s">
        <v>1</v>
      </c>
      <c r="F476" s="269" t="s">
        <v>828</v>
      </c>
      <c r="G476" s="266"/>
      <c r="H476" s="268" t="s">
        <v>1</v>
      </c>
      <c r="I476" s="270"/>
      <c r="J476" s="266"/>
      <c r="K476" s="266"/>
      <c r="L476" s="271"/>
      <c r="M476" s="272"/>
      <c r="N476" s="273"/>
      <c r="O476" s="273"/>
      <c r="P476" s="273"/>
      <c r="Q476" s="273"/>
      <c r="R476" s="273"/>
      <c r="S476" s="273"/>
      <c r="T476" s="274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75" t="s">
        <v>149</v>
      </c>
      <c r="AU476" s="275" t="s">
        <v>88</v>
      </c>
      <c r="AV476" s="13" t="s">
        <v>86</v>
      </c>
      <c r="AW476" s="13" t="s">
        <v>34</v>
      </c>
      <c r="AX476" s="13" t="s">
        <v>78</v>
      </c>
      <c r="AY476" s="275" t="s">
        <v>141</v>
      </c>
    </row>
    <row r="477" s="13" customFormat="1">
      <c r="A477" s="13"/>
      <c r="B477" s="265"/>
      <c r="C477" s="266"/>
      <c r="D477" s="267" t="s">
        <v>149</v>
      </c>
      <c r="E477" s="268" t="s">
        <v>1</v>
      </c>
      <c r="F477" s="269" t="s">
        <v>829</v>
      </c>
      <c r="G477" s="266"/>
      <c r="H477" s="268" t="s">
        <v>1</v>
      </c>
      <c r="I477" s="270"/>
      <c r="J477" s="266"/>
      <c r="K477" s="266"/>
      <c r="L477" s="271"/>
      <c r="M477" s="272"/>
      <c r="N477" s="273"/>
      <c r="O477" s="273"/>
      <c r="P477" s="273"/>
      <c r="Q477" s="273"/>
      <c r="R477" s="273"/>
      <c r="S477" s="273"/>
      <c r="T477" s="274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75" t="s">
        <v>149</v>
      </c>
      <c r="AU477" s="275" t="s">
        <v>88</v>
      </c>
      <c r="AV477" s="13" t="s">
        <v>86</v>
      </c>
      <c r="AW477" s="13" t="s">
        <v>34</v>
      </c>
      <c r="AX477" s="13" t="s">
        <v>78</v>
      </c>
      <c r="AY477" s="275" t="s">
        <v>141</v>
      </c>
    </row>
    <row r="478" s="14" customFormat="1">
      <c r="A478" s="14"/>
      <c r="B478" s="276"/>
      <c r="C478" s="277"/>
      <c r="D478" s="267" t="s">
        <v>149</v>
      </c>
      <c r="E478" s="278" t="s">
        <v>1</v>
      </c>
      <c r="F478" s="279" t="s">
        <v>830</v>
      </c>
      <c r="G478" s="277"/>
      <c r="H478" s="280">
        <v>1082.097</v>
      </c>
      <c r="I478" s="281"/>
      <c r="J478" s="277"/>
      <c r="K478" s="277"/>
      <c r="L478" s="282"/>
      <c r="M478" s="283"/>
      <c r="N478" s="284"/>
      <c r="O478" s="284"/>
      <c r="P478" s="284"/>
      <c r="Q478" s="284"/>
      <c r="R478" s="284"/>
      <c r="S478" s="284"/>
      <c r="T478" s="285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86" t="s">
        <v>149</v>
      </c>
      <c r="AU478" s="286" t="s">
        <v>88</v>
      </c>
      <c r="AV478" s="14" t="s">
        <v>88</v>
      </c>
      <c r="AW478" s="14" t="s">
        <v>34</v>
      </c>
      <c r="AX478" s="14" t="s">
        <v>86</v>
      </c>
      <c r="AY478" s="286" t="s">
        <v>141</v>
      </c>
    </row>
    <row r="479" s="12" customFormat="1" ht="22.8" customHeight="1">
      <c r="A479" s="12"/>
      <c r="B479" s="235"/>
      <c r="C479" s="236"/>
      <c r="D479" s="237" t="s">
        <v>77</v>
      </c>
      <c r="E479" s="249" t="s">
        <v>396</v>
      </c>
      <c r="F479" s="249" t="s">
        <v>397</v>
      </c>
      <c r="G479" s="236"/>
      <c r="H479" s="236"/>
      <c r="I479" s="239"/>
      <c r="J479" s="250">
        <f>BK479</f>
        <v>0</v>
      </c>
      <c r="K479" s="236"/>
      <c r="L479" s="241"/>
      <c r="M479" s="242"/>
      <c r="N479" s="243"/>
      <c r="O479" s="243"/>
      <c r="P479" s="244">
        <f>SUM(P480:P493)</f>
        <v>0</v>
      </c>
      <c r="Q479" s="243"/>
      <c r="R479" s="244">
        <f>SUM(R480:R493)</f>
        <v>0.030900000000000004</v>
      </c>
      <c r="S479" s="243"/>
      <c r="T479" s="245">
        <f>SUM(T480:T493)</f>
        <v>0</v>
      </c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R479" s="246" t="s">
        <v>88</v>
      </c>
      <c r="AT479" s="247" t="s">
        <v>77</v>
      </c>
      <c r="AU479" s="247" t="s">
        <v>86</v>
      </c>
      <c r="AY479" s="246" t="s">
        <v>141</v>
      </c>
      <c r="BK479" s="248">
        <f>SUM(BK480:BK493)</f>
        <v>0</v>
      </c>
    </row>
    <row r="480" s="2" customFormat="1" ht="16.5" customHeight="1">
      <c r="A480" s="39"/>
      <c r="B480" s="40"/>
      <c r="C480" s="251" t="s">
        <v>831</v>
      </c>
      <c r="D480" s="251" t="s">
        <v>143</v>
      </c>
      <c r="E480" s="252" t="s">
        <v>832</v>
      </c>
      <c r="F480" s="253" t="s">
        <v>833</v>
      </c>
      <c r="G480" s="254" t="s">
        <v>169</v>
      </c>
      <c r="H480" s="255">
        <v>30</v>
      </c>
      <c r="I480" s="256"/>
      <c r="J480" s="257">
        <f>ROUND(I480*H480,2)</f>
        <v>0</v>
      </c>
      <c r="K480" s="258"/>
      <c r="L480" s="45"/>
      <c r="M480" s="259" t="s">
        <v>1</v>
      </c>
      <c r="N480" s="260" t="s">
        <v>43</v>
      </c>
      <c r="O480" s="92"/>
      <c r="P480" s="261">
        <f>O480*H480</f>
        <v>0</v>
      </c>
      <c r="Q480" s="261">
        <v>0</v>
      </c>
      <c r="R480" s="261">
        <f>Q480*H480</f>
        <v>0</v>
      </c>
      <c r="S480" s="261">
        <v>0</v>
      </c>
      <c r="T480" s="262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63" t="s">
        <v>244</v>
      </c>
      <c r="AT480" s="263" t="s">
        <v>143</v>
      </c>
      <c r="AU480" s="263" t="s">
        <v>88</v>
      </c>
      <c r="AY480" s="18" t="s">
        <v>141</v>
      </c>
      <c r="BE480" s="264">
        <f>IF(N480="základní",J480,0)</f>
        <v>0</v>
      </c>
      <c r="BF480" s="264">
        <f>IF(N480="snížená",J480,0)</f>
        <v>0</v>
      </c>
      <c r="BG480" s="264">
        <f>IF(N480="zákl. přenesená",J480,0)</f>
        <v>0</v>
      </c>
      <c r="BH480" s="264">
        <f>IF(N480="sníž. přenesená",J480,0)</f>
        <v>0</v>
      </c>
      <c r="BI480" s="264">
        <f>IF(N480="nulová",J480,0)</f>
        <v>0</v>
      </c>
      <c r="BJ480" s="18" t="s">
        <v>86</v>
      </c>
      <c r="BK480" s="264">
        <f>ROUND(I480*H480,2)</f>
        <v>0</v>
      </c>
      <c r="BL480" s="18" t="s">
        <v>244</v>
      </c>
      <c r="BM480" s="263" t="s">
        <v>834</v>
      </c>
    </row>
    <row r="481" s="13" customFormat="1">
      <c r="A481" s="13"/>
      <c r="B481" s="265"/>
      <c r="C481" s="266"/>
      <c r="D481" s="267" t="s">
        <v>149</v>
      </c>
      <c r="E481" s="268" t="s">
        <v>1</v>
      </c>
      <c r="F481" s="269" t="s">
        <v>835</v>
      </c>
      <c r="G481" s="266"/>
      <c r="H481" s="268" t="s">
        <v>1</v>
      </c>
      <c r="I481" s="270"/>
      <c r="J481" s="266"/>
      <c r="K481" s="266"/>
      <c r="L481" s="271"/>
      <c r="M481" s="272"/>
      <c r="N481" s="273"/>
      <c r="O481" s="273"/>
      <c r="P481" s="273"/>
      <c r="Q481" s="273"/>
      <c r="R481" s="273"/>
      <c r="S481" s="273"/>
      <c r="T481" s="274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75" t="s">
        <v>149</v>
      </c>
      <c r="AU481" s="275" t="s">
        <v>88</v>
      </c>
      <c r="AV481" s="13" t="s">
        <v>86</v>
      </c>
      <c r="AW481" s="13" t="s">
        <v>34</v>
      </c>
      <c r="AX481" s="13" t="s">
        <v>78</v>
      </c>
      <c r="AY481" s="275" t="s">
        <v>141</v>
      </c>
    </row>
    <row r="482" s="14" customFormat="1">
      <c r="A482" s="14"/>
      <c r="B482" s="276"/>
      <c r="C482" s="277"/>
      <c r="D482" s="267" t="s">
        <v>149</v>
      </c>
      <c r="E482" s="278" t="s">
        <v>1</v>
      </c>
      <c r="F482" s="279" t="s">
        <v>836</v>
      </c>
      <c r="G482" s="277"/>
      <c r="H482" s="280">
        <v>30</v>
      </c>
      <c r="I482" s="281"/>
      <c r="J482" s="277"/>
      <c r="K482" s="277"/>
      <c r="L482" s="282"/>
      <c r="M482" s="283"/>
      <c r="N482" s="284"/>
      <c r="O482" s="284"/>
      <c r="P482" s="284"/>
      <c r="Q482" s="284"/>
      <c r="R482" s="284"/>
      <c r="S482" s="284"/>
      <c r="T482" s="285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86" t="s">
        <v>149</v>
      </c>
      <c r="AU482" s="286" t="s">
        <v>88</v>
      </c>
      <c r="AV482" s="14" t="s">
        <v>88</v>
      </c>
      <c r="AW482" s="14" t="s">
        <v>34</v>
      </c>
      <c r="AX482" s="14" t="s">
        <v>86</v>
      </c>
      <c r="AY482" s="286" t="s">
        <v>141</v>
      </c>
    </row>
    <row r="483" s="2" customFormat="1" ht="16.5" customHeight="1">
      <c r="A483" s="39"/>
      <c r="B483" s="40"/>
      <c r="C483" s="251" t="s">
        <v>837</v>
      </c>
      <c r="D483" s="251" t="s">
        <v>143</v>
      </c>
      <c r="E483" s="252" t="s">
        <v>838</v>
      </c>
      <c r="F483" s="253" t="s">
        <v>839</v>
      </c>
      <c r="G483" s="254" t="s">
        <v>169</v>
      </c>
      <c r="H483" s="255">
        <v>138.524</v>
      </c>
      <c r="I483" s="256"/>
      <c r="J483" s="257">
        <f>ROUND(I483*H483,2)</f>
        <v>0</v>
      </c>
      <c r="K483" s="258"/>
      <c r="L483" s="45"/>
      <c r="M483" s="259" t="s">
        <v>1</v>
      </c>
      <c r="N483" s="260" t="s">
        <v>43</v>
      </c>
      <c r="O483" s="92"/>
      <c r="P483" s="261">
        <f>O483*H483</f>
        <v>0</v>
      </c>
      <c r="Q483" s="261">
        <v>0</v>
      </c>
      <c r="R483" s="261">
        <f>Q483*H483</f>
        <v>0</v>
      </c>
      <c r="S483" s="261">
        <v>0</v>
      </c>
      <c r="T483" s="262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63" t="s">
        <v>244</v>
      </c>
      <c r="AT483" s="263" t="s">
        <v>143</v>
      </c>
      <c r="AU483" s="263" t="s">
        <v>88</v>
      </c>
      <c r="AY483" s="18" t="s">
        <v>141</v>
      </c>
      <c r="BE483" s="264">
        <f>IF(N483="základní",J483,0)</f>
        <v>0</v>
      </c>
      <c r="BF483" s="264">
        <f>IF(N483="snížená",J483,0)</f>
        <v>0</v>
      </c>
      <c r="BG483" s="264">
        <f>IF(N483="zákl. přenesená",J483,0)</f>
        <v>0</v>
      </c>
      <c r="BH483" s="264">
        <f>IF(N483="sníž. přenesená",J483,0)</f>
        <v>0</v>
      </c>
      <c r="BI483" s="264">
        <f>IF(N483="nulová",J483,0)</f>
        <v>0</v>
      </c>
      <c r="BJ483" s="18" t="s">
        <v>86</v>
      </c>
      <c r="BK483" s="264">
        <f>ROUND(I483*H483,2)</f>
        <v>0</v>
      </c>
      <c r="BL483" s="18" t="s">
        <v>244</v>
      </c>
      <c r="BM483" s="263" t="s">
        <v>840</v>
      </c>
    </row>
    <row r="484" s="13" customFormat="1">
      <c r="A484" s="13"/>
      <c r="B484" s="265"/>
      <c r="C484" s="266"/>
      <c r="D484" s="267" t="s">
        <v>149</v>
      </c>
      <c r="E484" s="268" t="s">
        <v>1</v>
      </c>
      <c r="F484" s="269" t="s">
        <v>841</v>
      </c>
      <c r="G484" s="266"/>
      <c r="H484" s="268" t="s">
        <v>1</v>
      </c>
      <c r="I484" s="270"/>
      <c r="J484" s="266"/>
      <c r="K484" s="266"/>
      <c r="L484" s="271"/>
      <c r="M484" s="272"/>
      <c r="N484" s="273"/>
      <c r="O484" s="273"/>
      <c r="P484" s="273"/>
      <c r="Q484" s="273"/>
      <c r="R484" s="273"/>
      <c r="S484" s="273"/>
      <c r="T484" s="274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75" t="s">
        <v>149</v>
      </c>
      <c r="AU484" s="275" t="s">
        <v>88</v>
      </c>
      <c r="AV484" s="13" t="s">
        <v>86</v>
      </c>
      <c r="AW484" s="13" t="s">
        <v>34</v>
      </c>
      <c r="AX484" s="13" t="s">
        <v>78</v>
      </c>
      <c r="AY484" s="275" t="s">
        <v>141</v>
      </c>
    </row>
    <row r="485" s="13" customFormat="1">
      <c r="A485" s="13"/>
      <c r="B485" s="265"/>
      <c r="C485" s="266"/>
      <c r="D485" s="267" t="s">
        <v>149</v>
      </c>
      <c r="E485" s="268" t="s">
        <v>1</v>
      </c>
      <c r="F485" s="269" t="s">
        <v>842</v>
      </c>
      <c r="G485" s="266"/>
      <c r="H485" s="268" t="s">
        <v>1</v>
      </c>
      <c r="I485" s="270"/>
      <c r="J485" s="266"/>
      <c r="K485" s="266"/>
      <c r="L485" s="271"/>
      <c r="M485" s="272"/>
      <c r="N485" s="273"/>
      <c r="O485" s="273"/>
      <c r="P485" s="273"/>
      <c r="Q485" s="273"/>
      <c r="R485" s="273"/>
      <c r="S485" s="273"/>
      <c r="T485" s="274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75" t="s">
        <v>149</v>
      </c>
      <c r="AU485" s="275" t="s">
        <v>88</v>
      </c>
      <c r="AV485" s="13" t="s">
        <v>86</v>
      </c>
      <c r="AW485" s="13" t="s">
        <v>34</v>
      </c>
      <c r="AX485" s="13" t="s">
        <v>78</v>
      </c>
      <c r="AY485" s="275" t="s">
        <v>141</v>
      </c>
    </row>
    <row r="486" s="13" customFormat="1">
      <c r="A486" s="13"/>
      <c r="B486" s="265"/>
      <c r="C486" s="266"/>
      <c r="D486" s="267" t="s">
        <v>149</v>
      </c>
      <c r="E486" s="268" t="s">
        <v>1</v>
      </c>
      <c r="F486" s="269" t="s">
        <v>843</v>
      </c>
      <c r="G486" s="266"/>
      <c r="H486" s="268" t="s">
        <v>1</v>
      </c>
      <c r="I486" s="270"/>
      <c r="J486" s="266"/>
      <c r="K486" s="266"/>
      <c r="L486" s="271"/>
      <c r="M486" s="272"/>
      <c r="N486" s="273"/>
      <c r="O486" s="273"/>
      <c r="P486" s="273"/>
      <c r="Q486" s="273"/>
      <c r="R486" s="273"/>
      <c r="S486" s="273"/>
      <c r="T486" s="274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75" t="s">
        <v>149</v>
      </c>
      <c r="AU486" s="275" t="s">
        <v>88</v>
      </c>
      <c r="AV486" s="13" t="s">
        <v>86</v>
      </c>
      <c r="AW486" s="13" t="s">
        <v>34</v>
      </c>
      <c r="AX486" s="13" t="s">
        <v>78</v>
      </c>
      <c r="AY486" s="275" t="s">
        <v>141</v>
      </c>
    </row>
    <row r="487" s="13" customFormat="1">
      <c r="A487" s="13"/>
      <c r="B487" s="265"/>
      <c r="C487" s="266"/>
      <c r="D487" s="267" t="s">
        <v>149</v>
      </c>
      <c r="E487" s="268" t="s">
        <v>1</v>
      </c>
      <c r="F487" s="269" t="s">
        <v>844</v>
      </c>
      <c r="G487" s="266"/>
      <c r="H487" s="268" t="s">
        <v>1</v>
      </c>
      <c r="I487" s="270"/>
      <c r="J487" s="266"/>
      <c r="K487" s="266"/>
      <c r="L487" s="271"/>
      <c r="M487" s="272"/>
      <c r="N487" s="273"/>
      <c r="O487" s="273"/>
      <c r="P487" s="273"/>
      <c r="Q487" s="273"/>
      <c r="R487" s="273"/>
      <c r="S487" s="273"/>
      <c r="T487" s="274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75" t="s">
        <v>149</v>
      </c>
      <c r="AU487" s="275" t="s">
        <v>88</v>
      </c>
      <c r="AV487" s="13" t="s">
        <v>86</v>
      </c>
      <c r="AW487" s="13" t="s">
        <v>34</v>
      </c>
      <c r="AX487" s="13" t="s">
        <v>78</v>
      </c>
      <c r="AY487" s="275" t="s">
        <v>141</v>
      </c>
    </row>
    <row r="488" s="13" customFormat="1">
      <c r="A488" s="13"/>
      <c r="B488" s="265"/>
      <c r="C488" s="266"/>
      <c r="D488" s="267" t="s">
        <v>149</v>
      </c>
      <c r="E488" s="268" t="s">
        <v>1</v>
      </c>
      <c r="F488" s="269" t="s">
        <v>845</v>
      </c>
      <c r="G488" s="266"/>
      <c r="H488" s="268" t="s">
        <v>1</v>
      </c>
      <c r="I488" s="270"/>
      <c r="J488" s="266"/>
      <c r="K488" s="266"/>
      <c r="L488" s="271"/>
      <c r="M488" s="272"/>
      <c r="N488" s="273"/>
      <c r="O488" s="273"/>
      <c r="P488" s="273"/>
      <c r="Q488" s="273"/>
      <c r="R488" s="273"/>
      <c r="S488" s="273"/>
      <c r="T488" s="274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75" t="s">
        <v>149</v>
      </c>
      <c r="AU488" s="275" t="s">
        <v>88</v>
      </c>
      <c r="AV488" s="13" t="s">
        <v>86</v>
      </c>
      <c r="AW488" s="13" t="s">
        <v>34</v>
      </c>
      <c r="AX488" s="13" t="s">
        <v>78</v>
      </c>
      <c r="AY488" s="275" t="s">
        <v>141</v>
      </c>
    </row>
    <row r="489" s="13" customFormat="1">
      <c r="A489" s="13"/>
      <c r="B489" s="265"/>
      <c r="C489" s="266"/>
      <c r="D489" s="267" t="s">
        <v>149</v>
      </c>
      <c r="E489" s="268" t="s">
        <v>1</v>
      </c>
      <c r="F489" s="269" t="s">
        <v>846</v>
      </c>
      <c r="G489" s="266"/>
      <c r="H489" s="268" t="s">
        <v>1</v>
      </c>
      <c r="I489" s="270"/>
      <c r="J489" s="266"/>
      <c r="K489" s="266"/>
      <c r="L489" s="271"/>
      <c r="M489" s="272"/>
      <c r="N489" s="273"/>
      <c r="O489" s="273"/>
      <c r="P489" s="273"/>
      <c r="Q489" s="273"/>
      <c r="R489" s="273"/>
      <c r="S489" s="273"/>
      <c r="T489" s="274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75" t="s">
        <v>149</v>
      </c>
      <c r="AU489" s="275" t="s">
        <v>88</v>
      </c>
      <c r="AV489" s="13" t="s">
        <v>86</v>
      </c>
      <c r="AW489" s="13" t="s">
        <v>34</v>
      </c>
      <c r="AX489" s="13" t="s">
        <v>78</v>
      </c>
      <c r="AY489" s="275" t="s">
        <v>141</v>
      </c>
    </row>
    <row r="490" s="14" customFormat="1">
      <c r="A490" s="14"/>
      <c r="B490" s="276"/>
      <c r="C490" s="277"/>
      <c r="D490" s="267" t="s">
        <v>149</v>
      </c>
      <c r="E490" s="278" t="s">
        <v>1</v>
      </c>
      <c r="F490" s="279" t="s">
        <v>847</v>
      </c>
      <c r="G490" s="277"/>
      <c r="H490" s="280">
        <v>138.524</v>
      </c>
      <c r="I490" s="281"/>
      <c r="J490" s="277"/>
      <c r="K490" s="277"/>
      <c r="L490" s="282"/>
      <c r="M490" s="283"/>
      <c r="N490" s="284"/>
      <c r="O490" s="284"/>
      <c r="P490" s="284"/>
      <c r="Q490" s="284"/>
      <c r="R490" s="284"/>
      <c r="S490" s="284"/>
      <c r="T490" s="285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86" t="s">
        <v>149</v>
      </c>
      <c r="AU490" s="286" t="s">
        <v>88</v>
      </c>
      <c r="AV490" s="14" t="s">
        <v>88</v>
      </c>
      <c r="AW490" s="14" t="s">
        <v>34</v>
      </c>
      <c r="AX490" s="14" t="s">
        <v>86</v>
      </c>
      <c r="AY490" s="286" t="s">
        <v>141</v>
      </c>
    </row>
    <row r="491" s="2" customFormat="1" ht="16.5" customHeight="1">
      <c r="A491" s="39"/>
      <c r="B491" s="40"/>
      <c r="C491" s="251" t="s">
        <v>848</v>
      </c>
      <c r="D491" s="251" t="s">
        <v>143</v>
      </c>
      <c r="E491" s="252" t="s">
        <v>849</v>
      </c>
      <c r="F491" s="253" t="s">
        <v>850</v>
      </c>
      <c r="G491" s="254" t="s">
        <v>169</v>
      </c>
      <c r="H491" s="255">
        <v>30</v>
      </c>
      <c r="I491" s="256"/>
      <c r="J491" s="257">
        <f>ROUND(I491*H491,2)</f>
        <v>0</v>
      </c>
      <c r="K491" s="258"/>
      <c r="L491" s="45"/>
      <c r="M491" s="259" t="s">
        <v>1</v>
      </c>
      <c r="N491" s="260" t="s">
        <v>43</v>
      </c>
      <c r="O491" s="92"/>
      <c r="P491" s="261">
        <f>O491*H491</f>
        <v>0</v>
      </c>
      <c r="Q491" s="261">
        <v>0.0010300000000000001</v>
      </c>
      <c r="R491" s="261">
        <f>Q491*H491</f>
        <v>0.030900000000000004</v>
      </c>
      <c r="S491" s="261">
        <v>0</v>
      </c>
      <c r="T491" s="262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63" t="s">
        <v>244</v>
      </c>
      <c r="AT491" s="263" t="s">
        <v>143</v>
      </c>
      <c r="AU491" s="263" t="s">
        <v>88</v>
      </c>
      <c r="AY491" s="18" t="s">
        <v>141</v>
      </c>
      <c r="BE491" s="264">
        <f>IF(N491="základní",J491,0)</f>
        <v>0</v>
      </c>
      <c r="BF491" s="264">
        <f>IF(N491="snížená",J491,0)</f>
        <v>0</v>
      </c>
      <c r="BG491" s="264">
        <f>IF(N491="zákl. přenesená",J491,0)</f>
        <v>0</v>
      </c>
      <c r="BH491" s="264">
        <f>IF(N491="sníž. přenesená",J491,0)</f>
        <v>0</v>
      </c>
      <c r="BI491" s="264">
        <f>IF(N491="nulová",J491,0)</f>
        <v>0</v>
      </c>
      <c r="BJ491" s="18" t="s">
        <v>86</v>
      </c>
      <c r="BK491" s="264">
        <f>ROUND(I491*H491,2)</f>
        <v>0</v>
      </c>
      <c r="BL491" s="18" t="s">
        <v>244</v>
      </c>
      <c r="BM491" s="263" t="s">
        <v>851</v>
      </c>
    </row>
    <row r="492" s="13" customFormat="1">
      <c r="A492" s="13"/>
      <c r="B492" s="265"/>
      <c r="C492" s="266"/>
      <c r="D492" s="267" t="s">
        <v>149</v>
      </c>
      <c r="E492" s="268" t="s">
        <v>1</v>
      </c>
      <c r="F492" s="269" t="s">
        <v>852</v>
      </c>
      <c r="G492" s="266"/>
      <c r="H492" s="268" t="s">
        <v>1</v>
      </c>
      <c r="I492" s="270"/>
      <c r="J492" s="266"/>
      <c r="K492" s="266"/>
      <c r="L492" s="271"/>
      <c r="M492" s="272"/>
      <c r="N492" s="273"/>
      <c r="O492" s="273"/>
      <c r="P492" s="273"/>
      <c r="Q492" s="273"/>
      <c r="R492" s="273"/>
      <c r="S492" s="273"/>
      <c r="T492" s="274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75" t="s">
        <v>149</v>
      </c>
      <c r="AU492" s="275" t="s">
        <v>88</v>
      </c>
      <c r="AV492" s="13" t="s">
        <v>86</v>
      </c>
      <c r="AW492" s="13" t="s">
        <v>34</v>
      </c>
      <c r="AX492" s="13" t="s">
        <v>78</v>
      </c>
      <c r="AY492" s="275" t="s">
        <v>141</v>
      </c>
    </row>
    <row r="493" s="14" customFormat="1">
      <c r="A493" s="14"/>
      <c r="B493" s="276"/>
      <c r="C493" s="277"/>
      <c r="D493" s="267" t="s">
        <v>149</v>
      </c>
      <c r="E493" s="278" t="s">
        <v>1</v>
      </c>
      <c r="F493" s="279" t="s">
        <v>836</v>
      </c>
      <c r="G493" s="277"/>
      <c r="H493" s="280">
        <v>30</v>
      </c>
      <c r="I493" s="281"/>
      <c r="J493" s="277"/>
      <c r="K493" s="277"/>
      <c r="L493" s="282"/>
      <c r="M493" s="283"/>
      <c r="N493" s="284"/>
      <c r="O493" s="284"/>
      <c r="P493" s="284"/>
      <c r="Q493" s="284"/>
      <c r="R493" s="284"/>
      <c r="S493" s="284"/>
      <c r="T493" s="285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86" t="s">
        <v>149</v>
      </c>
      <c r="AU493" s="286" t="s">
        <v>88</v>
      </c>
      <c r="AV493" s="14" t="s">
        <v>88</v>
      </c>
      <c r="AW493" s="14" t="s">
        <v>34</v>
      </c>
      <c r="AX493" s="14" t="s">
        <v>86</v>
      </c>
      <c r="AY493" s="286" t="s">
        <v>141</v>
      </c>
    </row>
    <row r="494" s="12" customFormat="1" ht="25.92" customHeight="1">
      <c r="A494" s="12"/>
      <c r="B494" s="235"/>
      <c r="C494" s="236"/>
      <c r="D494" s="237" t="s">
        <v>77</v>
      </c>
      <c r="E494" s="238" t="s">
        <v>853</v>
      </c>
      <c r="F494" s="238" t="s">
        <v>854</v>
      </c>
      <c r="G494" s="236"/>
      <c r="H494" s="236"/>
      <c r="I494" s="239"/>
      <c r="J494" s="240">
        <f>BK494</f>
        <v>0</v>
      </c>
      <c r="K494" s="236"/>
      <c r="L494" s="241"/>
      <c r="M494" s="242"/>
      <c r="N494" s="243"/>
      <c r="O494" s="243"/>
      <c r="P494" s="244">
        <f>SUM(P495:P505)</f>
        <v>0</v>
      </c>
      <c r="Q494" s="243"/>
      <c r="R494" s="244">
        <f>SUM(R495:R505)</f>
        <v>0</v>
      </c>
      <c r="S494" s="243"/>
      <c r="T494" s="245">
        <f>SUM(T495:T505)</f>
        <v>0</v>
      </c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R494" s="246" t="s">
        <v>147</v>
      </c>
      <c r="AT494" s="247" t="s">
        <v>77</v>
      </c>
      <c r="AU494" s="247" t="s">
        <v>78</v>
      </c>
      <c r="AY494" s="246" t="s">
        <v>141</v>
      </c>
      <c r="BK494" s="248">
        <f>SUM(BK495:BK505)</f>
        <v>0</v>
      </c>
    </row>
    <row r="495" s="2" customFormat="1" ht="24" customHeight="1">
      <c r="A495" s="39"/>
      <c r="B495" s="40"/>
      <c r="C495" s="251" t="s">
        <v>855</v>
      </c>
      <c r="D495" s="251" t="s">
        <v>143</v>
      </c>
      <c r="E495" s="252" t="s">
        <v>853</v>
      </c>
      <c r="F495" s="253" t="s">
        <v>856</v>
      </c>
      <c r="G495" s="254" t="s">
        <v>307</v>
      </c>
      <c r="H495" s="255">
        <v>1</v>
      </c>
      <c r="I495" s="256"/>
      <c r="J495" s="257">
        <f>ROUND(I495*H495,2)</f>
        <v>0</v>
      </c>
      <c r="K495" s="258"/>
      <c r="L495" s="45"/>
      <c r="M495" s="259" t="s">
        <v>1</v>
      </c>
      <c r="N495" s="260" t="s">
        <v>43</v>
      </c>
      <c r="O495" s="92"/>
      <c r="P495" s="261">
        <f>O495*H495</f>
        <v>0</v>
      </c>
      <c r="Q495" s="261">
        <v>0</v>
      </c>
      <c r="R495" s="261">
        <f>Q495*H495</f>
        <v>0</v>
      </c>
      <c r="S495" s="261">
        <v>0</v>
      </c>
      <c r="T495" s="262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63" t="s">
        <v>244</v>
      </c>
      <c r="AT495" s="263" t="s">
        <v>143</v>
      </c>
      <c r="AU495" s="263" t="s">
        <v>86</v>
      </c>
      <c r="AY495" s="18" t="s">
        <v>141</v>
      </c>
      <c r="BE495" s="264">
        <f>IF(N495="základní",J495,0)</f>
        <v>0</v>
      </c>
      <c r="BF495" s="264">
        <f>IF(N495="snížená",J495,0)</f>
        <v>0</v>
      </c>
      <c r="BG495" s="264">
        <f>IF(N495="zákl. přenesená",J495,0)</f>
        <v>0</v>
      </c>
      <c r="BH495" s="264">
        <f>IF(N495="sníž. přenesená",J495,0)</f>
        <v>0</v>
      </c>
      <c r="BI495" s="264">
        <f>IF(N495="nulová",J495,0)</f>
        <v>0</v>
      </c>
      <c r="BJ495" s="18" t="s">
        <v>86</v>
      </c>
      <c r="BK495" s="264">
        <f>ROUND(I495*H495,2)</f>
        <v>0</v>
      </c>
      <c r="BL495" s="18" t="s">
        <v>244</v>
      </c>
      <c r="BM495" s="263" t="s">
        <v>857</v>
      </c>
    </row>
    <row r="496" s="13" customFormat="1">
      <c r="A496" s="13"/>
      <c r="B496" s="265"/>
      <c r="C496" s="266"/>
      <c r="D496" s="267" t="s">
        <v>149</v>
      </c>
      <c r="E496" s="268" t="s">
        <v>1</v>
      </c>
      <c r="F496" s="269" t="s">
        <v>858</v>
      </c>
      <c r="G496" s="266"/>
      <c r="H496" s="268" t="s">
        <v>1</v>
      </c>
      <c r="I496" s="270"/>
      <c r="J496" s="266"/>
      <c r="K496" s="266"/>
      <c r="L496" s="271"/>
      <c r="M496" s="272"/>
      <c r="N496" s="273"/>
      <c r="O496" s="273"/>
      <c r="P496" s="273"/>
      <c r="Q496" s="273"/>
      <c r="R496" s="273"/>
      <c r="S496" s="273"/>
      <c r="T496" s="274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75" t="s">
        <v>149</v>
      </c>
      <c r="AU496" s="275" t="s">
        <v>86</v>
      </c>
      <c r="AV496" s="13" t="s">
        <v>86</v>
      </c>
      <c r="AW496" s="13" t="s">
        <v>34</v>
      </c>
      <c r="AX496" s="13" t="s">
        <v>78</v>
      </c>
      <c r="AY496" s="275" t="s">
        <v>141</v>
      </c>
    </row>
    <row r="497" s="13" customFormat="1">
      <c r="A497" s="13"/>
      <c r="B497" s="265"/>
      <c r="C497" s="266"/>
      <c r="D497" s="267" t="s">
        <v>149</v>
      </c>
      <c r="E497" s="268" t="s">
        <v>1</v>
      </c>
      <c r="F497" s="269" t="s">
        <v>859</v>
      </c>
      <c r="G497" s="266"/>
      <c r="H497" s="268" t="s">
        <v>1</v>
      </c>
      <c r="I497" s="270"/>
      <c r="J497" s="266"/>
      <c r="K497" s="266"/>
      <c r="L497" s="271"/>
      <c r="M497" s="272"/>
      <c r="N497" s="273"/>
      <c r="O497" s="273"/>
      <c r="P497" s="273"/>
      <c r="Q497" s="273"/>
      <c r="R497" s="273"/>
      <c r="S497" s="273"/>
      <c r="T497" s="274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75" t="s">
        <v>149</v>
      </c>
      <c r="AU497" s="275" t="s">
        <v>86</v>
      </c>
      <c r="AV497" s="13" t="s">
        <v>86</v>
      </c>
      <c r="AW497" s="13" t="s">
        <v>34</v>
      </c>
      <c r="AX497" s="13" t="s">
        <v>78</v>
      </c>
      <c r="AY497" s="275" t="s">
        <v>141</v>
      </c>
    </row>
    <row r="498" s="14" customFormat="1">
      <c r="A498" s="14"/>
      <c r="B498" s="276"/>
      <c r="C498" s="277"/>
      <c r="D498" s="267" t="s">
        <v>149</v>
      </c>
      <c r="E498" s="278" t="s">
        <v>1</v>
      </c>
      <c r="F498" s="279" t="s">
        <v>860</v>
      </c>
      <c r="G498" s="277"/>
      <c r="H498" s="280">
        <v>1</v>
      </c>
      <c r="I498" s="281"/>
      <c r="J498" s="277"/>
      <c r="K498" s="277"/>
      <c r="L498" s="282"/>
      <c r="M498" s="283"/>
      <c r="N498" s="284"/>
      <c r="O498" s="284"/>
      <c r="P498" s="284"/>
      <c r="Q498" s="284"/>
      <c r="R498" s="284"/>
      <c r="S498" s="284"/>
      <c r="T498" s="285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86" t="s">
        <v>149</v>
      </c>
      <c r="AU498" s="286" t="s">
        <v>86</v>
      </c>
      <c r="AV498" s="14" t="s">
        <v>88</v>
      </c>
      <c r="AW498" s="14" t="s">
        <v>34</v>
      </c>
      <c r="AX498" s="14" t="s">
        <v>86</v>
      </c>
      <c r="AY498" s="286" t="s">
        <v>141</v>
      </c>
    </row>
    <row r="499" s="2" customFormat="1" ht="16.5" customHeight="1">
      <c r="A499" s="39"/>
      <c r="B499" s="40"/>
      <c r="C499" s="251" t="s">
        <v>861</v>
      </c>
      <c r="D499" s="251" t="s">
        <v>143</v>
      </c>
      <c r="E499" s="252" t="s">
        <v>862</v>
      </c>
      <c r="F499" s="253" t="s">
        <v>863</v>
      </c>
      <c r="G499" s="254" t="s">
        <v>307</v>
      </c>
      <c r="H499" s="255">
        <v>1</v>
      </c>
      <c r="I499" s="256"/>
      <c r="J499" s="257">
        <f>ROUND(I499*H499,2)</f>
        <v>0</v>
      </c>
      <c r="K499" s="258"/>
      <c r="L499" s="45"/>
      <c r="M499" s="259" t="s">
        <v>1</v>
      </c>
      <c r="N499" s="260" t="s">
        <v>43</v>
      </c>
      <c r="O499" s="92"/>
      <c r="P499" s="261">
        <f>O499*H499</f>
        <v>0</v>
      </c>
      <c r="Q499" s="261">
        <v>0</v>
      </c>
      <c r="R499" s="261">
        <f>Q499*H499</f>
        <v>0</v>
      </c>
      <c r="S499" s="261">
        <v>0</v>
      </c>
      <c r="T499" s="262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63" t="s">
        <v>244</v>
      </c>
      <c r="AT499" s="263" t="s">
        <v>143</v>
      </c>
      <c r="AU499" s="263" t="s">
        <v>86</v>
      </c>
      <c r="AY499" s="18" t="s">
        <v>141</v>
      </c>
      <c r="BE499" s="264">
        <f>IF(N499="základní",J499,0)</f>
        <v>0</v>
      </c>
      <c r="BF499" s="264">
        <f>IF(N499="snížená",J499,0)</f>
        <v>0</v>
      </c>
      <c r="BG499" s="264">
        <f>IF(N499="zákl. přenesená",J499,0)</f>
        <v>0</v>
      </c>
      <c r="BH499" s="264">
        <f>IF(N499="sníž. přenesená",J499,0)</f>
        <v>0</v>
      </c>
      <c r="BI499" s="264">
        <f>IF(N499="nulová",J499,0)</f>
        <v>0</v>
      </c>
      <c r="BJ499" s="18" t="s">
        <v>86</v>
      </c>
      <c r="BK499" s="264">
        <f>ROUND(I499*H499,2)</f>
        <v>0</v>
      </c>
      <c r="BL499" s="18" t="s">
        <v>244</v>
      </c>
      <c r="BM499" s="263" t="s">
        <v>864</v>
      </c>
    </row>
    <row r="500" s="13" customFormat="1">
      <c r="A500" s="13"/>
      <c r="B500" s="265"/>
      <c r="C500" s="266"/>
      <c r="D500" s="267" t="s">
        <v>149</v>
      </c>
      <c r="E500" s="268" t="s">
        <v>1</v>
      </c>
      <c r="F500" s="269" t="s">
        <v>865</v>
      </c>
      <c r="G500" s="266"/>
      <c r="H500" s="268" t="s">
        <v>1</v>
      </c>
      <c r="I500" s="270"/>
      <c r="J500" s="266"/>
      <c r="K500" s="266"/>
      <c r="L500" s="271"/>
      <c r="M500" s="272"/>
      <c r="N500" s="273"/>
      <c r="O500" s="273"/>
      <c r="P500" s="273"/>
      <c r="Q500" s="273"/>
      <c r="R500" s="273"/>
      <c r="S500" s="273"/>
      <c r="T500" s="274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75" t="s">
        <v>149</v>
      </c>
      <c r="AU500" s="275" t="s">
        <v>86</v>
      </c>
      <c r="AV500" s="13" t="s">
        <v>86</v>
      </c>
      <c r="AW500" s="13" t="s">
        <v>34</v>
      </c>
      <c r="AX500" s="13" t="s">
        <v>78</v>
      </c>
      <c r="AY500" s="275" t="s">
        <v>141</v>
      </c>
    </row>
    <row r="501" s="14" customFormat="1">
      <c r="A501" s="14"/>
      <c r="B501" s="276"/>
      <c r="C501" s="277"/>
      <c r="D501" s="267" t="s">
        <v>149</v>
      </c>
      <c r="E501" s="278" t="s">
        <v>1</v>
      </c>
      <c r="F501" s="279" t="s">
        <v>86</v>
      </c>
      <c r="G501" s="277"/>
      <c r="H501" s="280">
        <v>1</v>
      </c>
      <c r="I501" s="281"/>
      <c r="J501" s="277"/>
      <c r="K501" s="277"/>
      <c r="L501" s="282"/>
      <c r="M501" s="283"/>
      <c r="N501" s="284"/>
      <c r="O501" s="284"/>
      <c r="P501" s="284"/>
      <c r="Q501" s="284"/>
      <c r="R501" s="284"/>
      <c r="S501" s="284"/>
      <c r="T501" s="285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86" t="s">
        <v>149</v>
      </c>
      <c r="AU501" s="286" t="s">
        <v>86</v>
      </c>
      <c r="AV501" s="14" t="s">
        <v>88</v>
      </c>
      <c r="AW501" s="14" t="s">
        <v>34</v>
      </c>
      <c r="AX501" s="14" t="s">
        <v>86</v>
      </c>
      <c r="AY501" s="286" t="s">
        <v>141</v>
      </c>
    </row>
    <row r="502" s="2" customFormat="1" ht="24" customHeight="1">
      <c r="A502" s="39"/>
      <c r="B502" s="40"/>
      <c r="C502" s="251" t="s">
        <v>866</v>
      </c>
      <c r="D502" s="251" t="s">
        <v>143</v>
      </c>
      <c r="E502" s="252" t="s">
        <v>867</v>
      </c>
      <c r="F502" s="253" t="s">
        <v>868</v>
      </c>
      <c r="G502" s="254" t="s">
        <v>186</v>
      </c>
      <c r="H502" s="255">
        <v>2.5</v>
      </c>
      <c r="I502" s="256"/>
      <c r="J502" s="257">
        <f>ROUND(I502*H502,2)</f>
        <v>0</v>
      </c>
      <c r="K502" s="258"/>
      <c r="L502" s="45"/>
      <c r="M502" s="259" t="s">
        <v>1</v>
      </c>
      <c r="N502" s="260" t="s">
        <v>43</v>
      </c>
      <c r="O502" s="92"/>
      <c r="P502" s="261">
        <f>O502*H502</f>
        <v>0</v>
      </c>
      <c r="Q502" s="261">
        <v>0</v>
      </c>
      <c r="R502" s="261">
        <f>Q502*H502</f>
        <v>0</v>
      </c>
      <c r="S502" s="261">
        <v>0</v>
      </c>
      <c r="T502" s="262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63" t="s">
        <v>244</v>
      </c>
      <c r="AT502" s="263" t="s">
        <v>143</v>
      </c>
      <c r="AU502" s="263" t="s">
        <v>86</v>
      </c>
      <c r="AY502" s="18" t="s">
        <v>141</v>
      </c>
      <c r="BE502" s="264">
        <f>IF(N502="základní",J502,0)</f>
        <v>0</v>
      </c>
      <c r="BF502" s="264">
        <f>IF(N502="snížená",J502,0)</f>
        <v>0</v>
      </c>
      <c r="BG502" s="264">
        <f>IF(N502="zákl. přenesená",J502,0)</f>
        <v>0</v>
      </c>
      <c r="BH502" s="264">
        <f>IF(N502="sníž. přenesená",J502,0)</f>
        <v>0</v>
      </c>
      <c r="BI502" s="264">
        <f>IF(N502="nulová",J502,0)</f>
        <v>0</v>
      </c>
      <c r="BJ502" s="18" t="s">
        <v>86</v>
      </c>
      <c r="BK502" s="264">
        <f>ROUND(I502*H502,2)</f>
        <v>0</v>
      </c>
      <c r="BL502" s="18" t="s">
        <v>244</v>
      </c>
      <c r="BM502" s="263" t="s">
        <v>869</v>
      </c>
    </row>
    <row r="503" s="13" customFormat="1">
      <c r="A503" s="13"/>
      <c r="B503" s="265"/>
      <c r="C503" s="266"/>
      <c r="D503" s="267" t="s">
        <v>149</v>
      </c>
      <c r="E503" s="268" t="s">
        <v>1</v>
      </c>
      <c r="F503" s="269" t="s">
        <v>870</v>
      </c>
      <c r="G503" s="266"/>
      <c r="H503" s="268" t="s">
        <v>1</v>
      </c>
      <c r="I503" s="270"/>
      <c r="J503" s="266"/>
      <c r="K503" s="266"/>
      <c r="L503" s="271"/>
      <c r="M503" s="272"/>
      <c r="N503" s="273"/>
      <c r="O503" s="273"/>
      <c r="P503" s="273"/>
      <c r="Q503" s="273"/>
      <c r="R503" s="273"/>
      <c r="S503" s="273"/>
      <c r="T503" s="274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75" t="s">
        <v>149</v>
      </c>
      <c r="AU503" s="275" t="s">
        <v>86</v>
      </c>
      <c r="AV503" s="13" t="s">
        <v>86</v>
      </c>
      <c r="AW503" s="13" t="s">
        <v>34</v>
      </c>
      <c r="AX503" s="13" t="s">
        <v>78</v>
      </c>
      <c r="AY503" s="275" t="s">
        <v>141</v>
      </c>
    </row>
    <row r="504" s="13" customFormat="1">
      <c r="A504" s="13"/>
      <c r="B504" s="265"/>
      <c r="C504" s="266"/>
      <c r="D504" s="267" t="s">
        <v>149</v>
      </c>
      <c r="E504" s="268" t="s">
        <v>1</v>
      </c>
      <c r="F504" s="269" t="s">
        <v>871</v>
      </c>
      <c r="G504" s="266"/>
      <c r="H504" s="268" t="s">
        <v>1</v>
      </c>
      <c r="I504" s="270"/>
      <c r="J504" s="266"/>
      <c r="K504" s="266"/>
      <c r="L504" s="271"/>
      <c r="M504" s="272"/>
      <c r="N504" s="273"/>
      <c r="O504" s="273"/>
      <c r="P504" s="273"/>
      <c r="Q504" s="273"/>
      <c r="R504" s="273"/>
      <c r="S504" s="273"/>
      <c r="T504" s="274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75" t="s">
        <v>149</v>
      </c>
      <c r="AU504" s="275" t="s">
        <v>86</v>
      </c>
      <c r="AV504" s="13" t="s">
        <v>86</v>
      </c>
      <c r="AW504" s="13" t="s">
        <v>34</v>
      </c>
      <c r="AX504" s="13" t="s">
        <v>78</v>
      </c>
      <c r="AY504" s="275" t="s">
        <v>141</v>
      </c>
    </row>
    <row r="505" s="14" customFormat="1">
      <c r="A505" s="14"/>
      <c r="B505" s="276"/>
      <c r="C505" s="277"/>
      <c r="D505" s="267" t="s">
        <v>149</v>
      </c>
      <c r="E505" s="278" t="s">
        <v>1</v>
      </c>
      <c r="F505" s="279" t="s">
        <v>872</v>
      </c>
      <c r="G505" s="277"/>
      <c r="H505" s="280">
        <v>2.5</v>
      </c>
      <c r="I505" s="281"/>
      <c r="J505" s="277"/>
      <c r="K505" s="277"/>
      <c r="L505" s="282"/>
      <c r="M505" s="321"/>
      <c r="N505" s="322"/>
      <c r="O505" s="322"/>
      <c r="P505" s="322"/>
      <c r="Q505" s="322"/>
      <c r="R505" s="322"/>
      <c r="S505" s="322"/>
      <c r="T505" s="323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86" t="s">
        <v>149</v>
      </c>
      <c r="AU505" s="286" t="s">
        <v>86</v>
      </c>
      <c r="AV505" s="14" t="s">
        <v>88</v>
      </c>
      <c r="AW505" s="14" t="s">
        <v>34</v>
      </c>
      <c r="AX505" s="14" t="s">
        <v>86</v>
      </c>
      <c r="AY505" s="286" t="s">
        <v>141</v>
      </c>
    </row>
    <row r="506" s="2" customFormat="1" ht="6.96" customHeight="1">
      <c r="A506" s="39"/>
      <c r="B506" s="67"/>
      <c r="C506" s="68"/>
      <c r="D506" s="68"/>
      <c r="E506" s="68"/>
      <c r="F506" s="68"/>
      <c r="G506" s="68"/>
      <c r="H506" s="68"/>
      <c r="I506" s="186"/>
      <c r="J506" s="68"/>
      <c r="K506" s="68"/>
      <c r="L506" s="45"/>
      <c r="M506" s="39"/>
      <c r="O506" s="39"/>
      <c r="P506" s="39"/>
      <c r="Q506" s="39"/>
      <c r="R506" s="39"/>
      <c r="S506" s="39"/>
      <c r="T506" s="39"/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</row>
  </sheetData>
  <sheetProtection sheet="1" autoFilter="0" formatColumns="0" formatRows="0" objects="1" scenarios="1" spinCount="100000" saltValue="nxtczSJrAooUe11H/w8lEhDUYj2ggxHDCrE5t9q8fMV65xjMgLcw1ME92HZW0W53KRR0MdTrh6KzcD2ndq3UBA==" hashValue="5NslHjAMjwEELXkY5HlHogNzK9Nx3qS5yiqWT+1Pb7XXfSss1w3An+SzwhyYmqVj4AhkefZPnDMkNjuYnBXo+w==" algorithmName="SHA-512" password="CC35"/>
  <autoFilter ref="C137:K505"/>
  <mergeCells count="14">
    <mergeCell ref="E7:H7"/>
    <mergeCell ref="E9:H9"/>
    <mergeCell ref="E18:H18"/>
    <mergeCell ref="E27:H27"/>
    <mergeCell ref="E85:H85"/>
    <mergeCell ref="E87:H87"/>
    <mergeCell ref="D112:F112"/>
    <mergeCell ref="D113:F113"/>
    <mergeCell ref="D114:F114"/>
    <mergeCell ref="D115:F115"/>
    <mergeCell ref="D116:F116"/>
    <mergeCell ref="E128:H128"/>
    <mergeCell ref="E130:H13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7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88</v>
      </c>
    </row>
    <row r="4" s="1" customFormat="1" ht="24.96" customHeight="1">
      <c r="B4" s="21"/>
      <c r="D4" s="141" t="s">
        <v>95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1.základní škola Hořovice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96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873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2. 1. 2020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27</v>
      </c>
      <c r="F15" s="39"/>
      <c r="G15" s="39"/>
      <c r="H15" s="39"/>
      <c r="I15" s="148" t="s">
        <v>28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8" t="s">
        <v>25</v>
      </c>
      <c r="J20" s="147" t="s">
        <v>32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33</v>
      </c>
      <c r="F21" s="39"/>
      <c r="G21" s="39"/>
      <c r="H21" s="39"/>
      <c r="I21" s="148" t="s">
        <v>28</v>
      </c>
      <c r="J21" s="147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35</v>
      </c>
      <c r="E23" s="39"/>
      <c r="F23" s="39"/>
      <c r="G23" s="39"/>
      <c r="H23" s="39"/>
      <c r="I23" s="148" t="s">
        <v>25</v>
      </c>
      <c r="J23" s="147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tr">
        <f>IF('Rekapitulace stavby'!E20="","",'Rekapitulace stavby'!E20)</f>
        <v xml:space="preserve"> </v>
      </c>
      <c r="F24" s="39"/>
      <c r="G24" s="39"/>
      <c r="H24" s="39"/>
      <c r="I24" s="148" t="s">
        <v>28</v>
      </c>
      <c r="J24" s="147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37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147" t="s">
        <v>98</v>
      </c>
      <c r="E30" s="39"/>
      <c r="F30" s="39"/>
      <c r="G30" s="39"/>
      <c r="H30" s="39"/>
      <c r="I30" s="145"/>
      <c r="J30" s="157">
        <f>J96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58" t="s">
        <v>99</v>
      </c>
      <c r="E31" s="39"/>
      <c r="F31" s="39"/>
      <c r="G31" s="39"/>
      <c r="H31" s="39"/>
      <c r="I31" s="145"/>
      <c r="J31" s="157">
        <f>J104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9" t="s">
        <v>38</v>
      </c>
      <c r="E32" s="39"/>
      <c r="F32" s="39"/>
      <c r="G32" s="39"/>
      <c r="H32" s="39"/>
      <c r="I32" s="145"/>
      <c r="J32" s="160">
        <f>ROUND(J30 + J31,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5"/>
      <c r="E33" s="155"/>
      <c r="F33" s="155"/>
      <c r="G33" s="155"/>
      <c r="H33" s="155"/>
      <c r="I33" s="156"/>
      <c r="J33" s="155"/>
      <c r="K33" s="155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1" t="s">
        <v>40</v>
      </c>
      <c r="G34" s="39"/>
      <c r="H34" s="39"/>
      <c r="I34" s="162" t="s">
        <v>39</v>
      </c>
      <c r="J34" s="161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42</v>
      </c>
      <c r="E35" s="143" t="s">
        <v>43</v>
      </c>
      <c r="F35" s="164">
        <f>ROUND((SUM(BE104:BE111) + SUM(BE131:BE145)),  2)</f>
        <v>0</v>
      </c>
      <c r="G35" s="39"/>
      <c r="H35" s="39"/>
      <c r="I35" s="165">
        <v>0.20999999999999999</v>
      </c>
      <c r="J35" s="164">
        <f>ROUND(((SUM(BE104:BE111) + SUM(BE131:BE145))*I35),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64">
        <f>ROUND((SUM(BF104:BF111) + SUM(BF131:BF145)),  2)</f>
        <v>0</v>
      </c>
      <c r="G36" s="39"/>
      <c r="H36" s="39"/>
      <c r="I36" s="165">
        <v>0.14999999999999999</v>
      </c>
      <c r="J36" s="164">
        <f>ROUND(((SUM(BF104:BF111) + SUM(BF131:BF145))*I36),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64">
        <f>ROUND((SUM(BG104:BG111) + SUM(BG131:BG145)),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64">
        <f>ROUND((SUM(BH104:BH111) + SUM(BH131:BH145)),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64">
        <f>ROUND((SUM(BI104:BI111) + SUM(BI131:BI145)),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71"/>
      <c r="J41" s="172">
        <f>SUM(J32:J39)</f>
        <v>0</v>
      </c>
      <c r="K41" s="173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145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4" t="s">
        <v>51</v>
      </c>
      <c r="E50" s="175"/>
      <c r="F50" s="175"/>
      <c r="G50" s="174" t="s">
        <v>52</v>
      </c>
      <c r="H50" s="175"/>
      <c r="I50" s="176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7" t="s">
        <v>53</v>
      </c>
      <c r="E61" s="178"/>
      <c r="F61" s="179" t="s">
        <v>54</v>
      </c>
      <c r="G61" s="177" t="s">
        <v>53</v>
      </c>
      <c r="H61" s="178"/>
      <c r="I61" s="180"/>
      <c r="J61" s="181" t="s">
        <v>54</v>
      </c>
      <c r="K61" s="17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55</v>
      </c>
      <c r="E65" s="182"/>
      <c r="F65" s="182"/>
      <c r="G65" s="174" t="s">
        <v>56</v>
      </c>
      <c r="H65" s="182"/>
      <c r="I65" s="183"/>
      <c r="J65" s="182"/>
      <c r="K65" s="18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7" t="s">
        <v>53</v>
      </c>
      <c r="E76" s="178"/>
      <c r="F76" s="179" t="s">
        <v>54</v>
      </c>
      <c r="G76" s="177" t="s">
        <v>53</v>
      </c>
      <c r="H76" s="178"/>
      <c r="I76" s="180"/>
      <c r="J76" s="181" t="s">
        <v>54</v>
      </c>
      <c r="K76" s="17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4"/>
      <c r="C77" s="185"/>
      <c r="D77" s="185"/>
      <c r="E77" s="185"/>
      <c r="F77" s="185"/>
      <c r="G77" s="185"/>
      <c r="H77" s="185"/>
      <c r="I77" s="186"/>
      <c r="J77" s="185"/>
      <c r="K77" s="185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7"/>
      <c r="C81" s="188"/>
      <c r="D81" s="188"/>
      <c r="E81" s="188"/>
      <c r="F81" s="188"/>
      <c r="G81" s="188"/>
      <c r="H81" s="188"/>
      <c r="I81" s="189"/>
      <c r="J81" s="188"/>
      <c r="K81" s="188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100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90" t="str">
        <f>E7</f>
        <v>1.základní škola Hořovice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96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03 - Vedlejší rozpočtové náklady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Hořovice - Komenského 1245</v>
      </c>
      <c r="G89" s="41"/>
      <c r="H89" s="41"/>
      <c r="I89" s="148" t="s">
        <v>22</v>
      </c>
      <c r="J89" s="80" t="str">
        <f>IF(J12="","",J12)</f>
        <v>2. 1. 2020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1.základní škola Hořovice, 268 01 Hořovice</v>
      </c>
      <c r="G91" s="41"/>
      <c r="H91" s="41"/>
      <c r="I91" s="148" t="s">
        <v>31</v>
      </c>
      <c r="J91" s="37" t="str">
        <f>E21</f>
        <v>Ing. Roman Šafář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148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91" t="s">
        <v>101</v>
      </c>
      <c r="D94" s="192"/>
      <c r="E94" s="192"/>
      <c r="F94" s="192"/>
      <c r="G94" s="192"/>
      <c r="H94" s="192"/>
      <c r="I94" s="193"/>
      <c r="J94" s="194" t="s">
        <v>102</v>
      </c>
      <c r="K94" s="192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5" t="s">
        <v>103</v>
      </c>
      <c r="D96" s="41"/>
      <c r="E96" s="41"/>
      <c r="F96" s="41"/>
      <c r="G96" s="41"/>
      <c r="H96" s="41"/>
      <c r="I96" s="145"/>
      <c r="J96" s="111">
        <f>J131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104</v>
      </c>
    </row>
    <row r="97" s="9" customFormat="1" ht="24.96" customHeight="1">
      <c r="A97" s="9"/>
      <c r="B97" s="196"/>
      <c r="C97" s="197"/>
      <c r="D97" s="198" t="s">
        <v>874</v>
      </c>
      <c r="E97" s="199"/>
      <c r="F97" s="199"/>
      <c r="G97" s="199"/>
      <c r="H97" s="199"/>
      <c r="I97" s="200"/>
      <c r="J97" s="201">
        <f>J132</f>
        <v>0</v>
      </c>
      <c r="K97" s="197"/>
      <c r="L97" s="20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3"/>
      <c r="C98" s="204"/>
      <c r="D98" s="205" t="s">
        <v>875</v>
      </c>
      <c r="E98" s="206"/>
      <c r="F98" s="206"/>
      <c r="G98" s="206"/>
      <c r="H98" s="206"/>
      <c r="I98" s="207"/>
      <c r="J98" s="208">
        <f>J133</f>
        <v>0</v>
      </c>
      <c r="K98" s="204"/>
      <c r="L98" s="20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3"/>
      <c r="C99" s="204"/>
      <c r="D99" s="205" t="s">
        <v>876</v>
      </c>
      <c r="E99" s="206"/>
      <c r="F99" s="206"/>
      <c r="G99" s="206"/>
      <c r="H99" s="206"/>
      <c r="I99" s="207"/>
      <c r="J99" s="208">
        <f>J136</f>
        <v>0</v>
      </c>
      <c r="K99" s="204"/>
      <c r="L99" s="20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3"/>
      <c r="C100" s="204"/>
      <c r="D100" s="205" t="s">
        <v>877</v>
      </c>
      <c r="E100" s="206"/>
      <c r="F100" s="206"/>
      <c r="G100" s="206"/>
      <c r="H100" s="206"/>
      <c r="I100" s="207"/>
      <c r="J100" s="208">
        <f>J139</f>
        <v>0</v>
      </c>
      <c r="K100" s="204"/>
      <c r="L100" s="20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3"/>
      <c r="C101" s="204"/>
      <c r="D101" s="205" t="s">
        <v>878</v>
      </c>
      <c r="E101" s="206"/>
      <c r="F101" s="206"/>
      <c r="G101" s="206"/>
      <c r="H101" s="206"/>
      <c r="I101" s="207"/>
      <c r="J101" s="208">
        <f>J142</f>
        <v>0</v>
      </c>
      <c r="K101" s="204"/>
      <c r="L101" s="20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145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40"/>
      <c r="C103" s="41"/>
      <c r="D103" s="41"/>
      <c r="E103" s="41"/>
      <c r="F103" s="41"/>
      <c r="G103" s="41"/>
      <c r="H103" s="41"/>
      <c r="I103" s="145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9.28" customHeight="1">
      <c r="A104" s="39"/>
      <c r="B104" s="40"/>
      <c r="C104" s="195" t="s">
        <v>116</v>
      </c>
      <c r="D104" s="41"/>
      <c r="E104" s="41"/>
      <c r="F104" s="41"/>
      <c r="G104" s="41"/>
      <c r="H104" s="41"/>
      <c r="I104" s="145"/>
      <c r="J104" s="210">
        <f>ROUND(J105 + J106 + J107 + J108 + J109 + J110,2)</f>
        <v>0</v>
      </c>
      <c r="K104" s="41"/>
      <c r="L104" s="64"/>
      <c r="N104" s="211" t="s">
        <v>42</v>
      </c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18" customHeight="1">
      <c r="A105" s="39"/>
      <c r="B105" s="40"/>
      <c r="C105" s="41"/>
      <c r="D105" s="212" t="s">
        <v>117</v>
      </c>
      <c r="E105" s="213"/>
      <c r="F105" s="213"/>
      <c r="G105" s="41"/>
      <c r="H105" s="41"/>
      <c r="I105" s="145"/>
      <c r="J105" s="214">
        <v>0</v>
      </c>
      <c r="K105" s="41"/>
      <c r="L105" s="215"/>
      <c r="M105" s="216"/>
      <c r="N105" s="217" t="s">
        <v>43</v>
      </c>
      <c r="O105" s="216"/>
      <c r="P105" s="216"/>
      <c r="Q105" s="216"/>
      <c r="R105" s="216"/>
      <c r="S105" s="145"/>
      <c r="T105" s="145"/>
      <c r="U105" s="145"/>
      <c r="V105" s="145"/>
      <c r="W105" s="145"/>
      <c r="X105" s="145"/>
      <c r="Y105" s="145"/>
      <c r="Z105" s="145"/>
      <c r="AA105" s="145"/>
      <c r="AB105" s="145"/>
      <c r="AC105" s="145"/>
      <c r="AD105" s="145"/>
      <c r="AE105" s="145"/>
      <c r="AF105" s="216"/>
      <c r="AG105" s="216"/>
      <c r="AH105" s="216"/>
      <c r="AI105" s="216"/>
      <c r="AJ105" s="216"/>
      <c r="AK105" s="216"/>
      <c r="AL105" s="216"/>
      <c r="AM105" s="216"/>
      <c r="AN105" s="216"/>
      <c r="AO105" s="216"/>
      <c r="AP105" s="216"/>
      <c r="AQ105" s="216"/>
      <c r="AR105" s="216"/>
      <c r="AS105" s="216"/>
      <c r="AT105" s="216"/>
      <c r="AU105" s="216"/>
      <c r="AV105" s="216"/>
      <c r="AW105" s="216"/>
      <c r="AX105" s="216"/>
      <c r="AY105" s="218" t="s">
        <v>118</v>
      </c>
      <c r="AZ105" s="216"/>
      <c r="BA105" s="216"/>
      <c r="BB105" s="216"/>
      <c r="BC105" s="216"/>
      <c r="BD105" s="216"/>
      <c r="BE105" s="219">
        <f>IF(N105="základní",J105,0)</f>
        <v>0</v>
      </c>
      <c r="BF105" s="219">
        <f>IF(N105="snížená",J105,0)</f>
        <v>0</v>
      </c>
      <c r="BG105" s="219">
        <f>IF(N105="zákl. přenesená",J105,0)</f>
        <v>0</v>
      </c>
      <c r="BH105" s="219">
        <f>IF(N105="sníž. přenesená",J105,0)</f>
        <v>0</v>
      </c>
      <c r="BI105" s="219">
        <f>IF(N105="nulová",J105,0)</f>
        <v>0</v>
      </c>
      <c r="BJ105" s="218" t="s">
        <v>86</v>
      </c>
      <c r="BK105" s="216"/>
      <c r="BL105" s="216"/>
      <c r="BM105" s="216"/>
    </row>
    <row r="106" s="2" customFormat="1" ht="18" customHeight="1">
      <c r="A106" s="39"/>
      <c r="B106" s="40"/>
      <c r="C106" s="41"/>
      <c r="D106" s="212" t="s">
        <v>119</v>
      </c>
      <c r="E106" s="213"/>
      <c r="F106" s="213"/>
      <c r="G106" s="41"/>
      <c r="H106" s="41"/>
      <c r="I106" s="145"/>
      <c r="J106" s="214">
        <v>0</v>
      </c>
      <c r="K106" s="41"/>
      <c r="L106" s="215"/>
      <c r="M106" s="216"/>
      <c r="N106" s="217" t="s">
        <v>43</v>
      </c>
      <c r="O106" s="216"/>
      <c r="P106" s="216"/>
      <c r="Q106" s="216"/>
      <c r="R106" s="216"/>
      <c r="S106" s="145"/>
      <c r="T106" s="145"/>
      <c r="U106" s="145"/>
      <c r="V106" s="145"/>
      <c r="W106" s="145"/>
      <c r="X106" s="145"/>
      <c r="Y106" s="145"/>
      <c r="Z106" s="145"/>
      <c r="AA106" s="145"/>
      <c r="AB106" s="145"/>
      <c r="AC106" s="145"/>
      <c r="AD106" s="145"/>
      <c r="AE106" s="145"/>
      <c r="AF106" s="216"/>
      <c r="AG106" s="216"/>
      <c r="AH106" s="216"/>
      <c r="AI106" s="216"/>
      <c r="AJ106" s="216"/>
      <c r="AK106" s="216"/>
      <c r="AL106" s="216"/>
      <c r="AM106" s="216"/>
      <c r="AN106" s="216"/>
      <c r="AO106" s="216"/>
      <c r="AP106" s="216"/>
      <c r="AQ106" s="216"/>
      <c r="AR106" s="216"/>
      <c r="AS106" s="216"/>
      <c r="AT106" s="216"/>
      <c r="AU106" s="216"/>
      <c r="AV106" s="216"/>
      <c r="AW106" s="216"/>
      <c r="AX106" s="216"/>
      <c r="AY106" s="218" t="s">
        <v>118</v>
      </c>
      <c r="AZ106" s="216"/>
      <c r="BA106" s="216"/>
      <c r="BB106" s="216"/>
      <c r="BC106" s="216"/>
      <c r="BD106" s="216"/>
      <c r="BE106" s="219">
        <f>IF(N106="základní",J106,0)</f>
        <v>0</v>
      </c>
      <c r="BF106" s="219">
        <f>IF(N106="snížená",J106,0)</f>
        <v>0</v>
      </c>
      <c r="BG106" s="219">
        <f>IF(N106="zákl. přenesená",J106,0)</f>
        <v>0</v>
      </c>
      <c r="BH106" s="219">
        <f>IF(N106="sníž. přenesená",J106,0)</f>
        <v>0</v>
      </c>
      <c r="BI106" s="219">
        <f>IF(N106="nulová",J106,0)</f>
        <v>0</v>
      </c>
      <c r="BJ106" s="218" t="s">
        <v>86</v>
      </c>
      <c r="BK106" s="216"/>
      <c r="BL106" s="216"/>
      <c r="BM106" s="216"/>
    </row>
    <row r="107" s="2" customFormat="1" ht="18" customHeight="1">
      <c r="A107" s="39"/>
      <c r="B107" s="40"/>
      <c r="C107" s="41"/>
      <c r="D107" s="212" t="s">
        <v>120</v>
      </c>
      <c r="E107" s="213"/>
      <c r="F107" s="213"/>
      <c r="G107" s="41"/>
      <c r="H107" s="41"/>
      <c r="I107" s="145"/>
      <c r="J107" s="214">
        <v>0</v>
      </c>
      <c r="K107" s="41"/>
      <c r="L107" s="215"/>
      <c r="M107" s="216"/>
      <c r="N107" s="217" t="s">
        <v>43</v>
      </c>
      <c r="O107" s="216"/>
      <c r="P107" s="216"/>
      <c r="Q107" s="216"/>
      <c r="R107" s="216"/>
      <c r="S107" s="145"/>
      <c r="T107" s="145"/>
      <c r="U107" s="145"/>
      <c r="V107" s="145"/>
      <c r="W107" s="145"/>
      <c r="X107" s="145"/>
      <c r="Y107" s="145"/>
      <c r="Z107" s="145"/>
      <c r="AA107" s="145"/>
      <c r="AB107" s="145"/>
      <c r="AC107" s="145"/>
      <c r="AD107" s="145"/>
      <c r="AE107" s="145"/>
      <c r="AF107" s="216"/>
      <c r="AG107" s="216"/>
      <c r="AH107" s="216"/>
      <c r="AI107" s="216"/>
      <c r="AJ107" s="216"/>
      <c r="AK107" s="216"/>
      <c r="AL107" s="216"/>
      <c r="AM107" s="216"/>
      <c r="AN107" s="216"/>
      <c r="AO107" s="216"/>
      <c r="AP107" s="216"/>
      <c r="AQ107" s="216"/>
      <c r="AR107" s="216"/>
      <c r="AS107" s="216"/>
      <c r="AT107" s="216"/>
      <c r="AU107" s="216"/>
      <c r="AV107" s="216"/>
      <c r="AW107" s="216"/>
      <c r="AX107" s="216"/>
      <c r="AY107" s="218" t="s">
        <v>118</v>
      </c>
      <c r="AZ107" s="216"/>
      <c r="BA107" s="216"/>
      <c r="BB107" s="216"/>
      <c r="BC107" s="216"/>
      <c r="BD107" s="216"/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218" t="s">
        <v>86</v>
      </c>
      <c r="BK107" s="216"/>
      <c r="BL107" s="216"/>
      <c r="BM107" s="216"/>
    </row>
    <row r="108" s="2" customFormat="1" ht="18" customHeight="1">
      <c r="A108" s="39"/>
      <c r="B108" s="40"/>
      <c r="C108" s="41"/>
      <c r="D108" s="212" t="s">
        <v>121</v>
      </c>
      <c r="E108" s="213"/>
      <c r="F108" s="213"/>
      <c r="G108" s="41"/>
      <c r="H108" s="41"/>
      <c r="I108" s="145"/>
      <c r="J108" s="214">
        <v>0</v>
      </c>
      <c r="K108" s="41"/>
      <c r="L108" s="215"/>
      <c r="M108" s="216"/>
      <c r="N108" s="217" t="s">
        <v>43</v>
      </c>
      <c r="O108" s="216"/>
      <c r="P108" s="216"/>
      <c r="Q108" s="216"/>
      <c r="R108" s="216"/>
      <c r="S108" s="145"/>
      <c r="T108" s="145"/>
      <c r="U108" s="145"/>
      <c r="V108" s="145"/>
      <c r="W108" s="145"/>
      <c r="X108" s="145"/>
      <c r="Y108" s="145"/>
      <c r="Z108" s="145"/>
      <c r="AA108" s="145"/>
      <c r="AB108" s="145"/>
      <c r="AC108" s="145"/>
      <c r="AD108" s="145"/>
      <c r="AE108" s="145"/>
      <c r="AF108" s="216"/>
      <c r="AG108" s="216"/>
      <c r="AH108" s="216"/>
      <c r="AI108" s="216"/>
      <c r="AJ108" s="216"/>
      <c r="AK108" s="216"/>
      <c r="AL108" s="216"/>
      <c r="AM108" s="216"/>
      <c r="AN108" s="216"/>
      <c r="AO108" s="216"/>
      <c r="AP108" s="216"/>
      <c r="AQ108" s="216"/>
      <c r="AR108" s="216"/>
      <c r="AS108" s="216"/>
      <c r="AT108" s="216"/>
      <c r="AU108" s="216"/>
      <c r="AV108" s="216"/>
      <c r="AW108" s="216"/>
      <c r="AX108" s="216"/>
      <c r="AY108" s="218" t="s">
        <v>118</v>
      </c>
      <c r="AZ108" s="216"/>
      <c r="BA108" s="216"/>
      <c r="BB108" s="216"/>
      <c r="BC108" s="216"/>
      <c r="BD108" s="216"/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218" t="s">
        <v>86</v>
      </c>
      <c r="BK108" s="216"/>
      <c r="BL108" s="216"/>
      <c r="BM108" s="216"/>
    </row>
    <row r="109" s="2" customFormat="1" ht="18" customHeight="1">
      <c r="A109" s="39"/>
      <c r="B109" s="40"/>
      <c r="C109" s="41"/>
      <c r="D109" s="212" t="s">
        <v>122</v>
      </c>
      <c r="E109" s="213"/>
      <c r="F109" s="213"/>
      <c r="G109" s="41"/>
      <c r="H109" s="41"/>
      <c r="I109" s="145"/>
      <c r="J109" s="214">
        <v>0</v>
      </c>
      <c r="K109" s="41"/>
      <c r="L109" s="215"/>
      <c r="M109" s="216"/>
      <c r="N109" s="217" t="s">
        <v>43</v>
      </c>
      <c r="O109" s="216"/>
      <c r="P109" s="216"/>
      <c r="Q109" s="216"/>
      <c r="R109" s="216"/>
      <c r="S109" s="145"/>
      <c r="T109" s="145"/>
      <c r="U109" s="145"/>
      <c r="V109" s="145"/>
      <c r="W109" s="145"/>
      <c r="X109" s="145"/>
      <c r="Y109" s="145"/>
      <c r="Z109" s="145"/>
      <c r="AA109" s="145"/>
      <c r="AB109" s="145"/>
      <c r="AC109" s="145"/>
      <c r="AD109" s="145"/>
      <c r="AE109" s="145"/>
      <c r="AF109" s="216"/>
      <c r="AG109" s="216"/>
      <c r="AH109" s="216"/>
      <c r="AI109" s="216"/>
      <c r="AJ109" s="216"/>
      <c r="AK109" s="216"/>
      <c r="AL109" s="216"/>
      <c r="AM109" s="216"/>
      <c r="AN109" s="216"/>
      <c r="AO109" s="216"/>
      <c r="AP109" s="216"/>
      <c r="AQ109" s="216"/>
      <c r="AR109" s="216"/>
      <c r="AS109" s="216"/>
      <c r="AT109" s="216"/>
      <c r="AU109" s="216"/>
      <c r="AV109" s="216"/>
      <c r="AW109" s="216"/>
      <c r="AX109" s="216"/>
      <c r="AY109" s="218" t="s">
        <v>118</v>
      </c>
      <c r="AZ109" s="216"/>
      <c r="BA109" s="216"/>
      <c r="BB109" s="216"/>
      <c r="BC109" s="216"/>
      <c r="BD109" s="216"/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218" t="s">
        <v>86</v>
      </c>
      <c r="BK109" s="216"/>
      <c r="BL109" s="216"/>
      <c r="BM109" s="216"/>
    </row>
    <row r="110" s="2" customFormat="1" ht="18" customHeight="1">
      <c r="A110" s="39"/>
      <c r="B110" s="40"/>
      <c r="C110" s="41"/>
      <c r="D110" s="213" t="s">
        <v>123</v>
      </c>
      <c r="E110" s="41"/>
      <c r="F110" s="41"/>
      <c r="G110" s="41"/>
      <c r="H110" s="41"/>
      <c r="I110" s="145"/>
      <c r="J110" s="214">
        <f>ROUND(J30*T110,2)</f>
        <v>0</v>
      </c>
      <c r="K110" s="41"/>
      <c r="L110" s="215"/>
      <c r="M110" s="216"/>
      <c r="N110" s="217" t="s">
        <v>43</v>
      </c>
      <c r="O110" s="216"/>
      <c r="P110" s="216"/>
      <c r="Q110" s="216"/>
      <c r="R110" s="216"/>
      <c r="S110" s="145"/>
      <c r="T110" s="145"/>
      <c r="U110" s="145"/>
      <c r="V110" s="145"/>
      <c r="W110" s="145"/>
      <c r="X110" s="145"/>
      <c r="Y110" s="145"/>
      <c r="Z110" s="145"/>
      <c r="AA110" s="145"/>
      <c r="AB110" s="145"/>
      <c r="AC110" s="145"/>
      <c r="AD110" s="145"/>
      <c r="AE110" s="145"/>
      <c r="AF110" s="216"/>
      <c r="AG110" s="216"/>
      <c r="AH110" s="216"/>
      <c r="AI110" s="216"/>
      <c r="AJ110" s="216"/>
      <c r="AK110" s="216"/>
      <c r="AL110" s="216"/>
      <c r="AM110" s="216"/>
      <c r="AN110" s="216"/>
      <c r="AO110" s="216"/>
      <c r="AP110" s="216"/>
      <c r="AQ110" s="216"/>
      <c r="AR110" s="216"/>
      <c r="AS110" s="216"/>
      <c r="AT110" s="216"/>
      <c r="AU110" s="216"/>
      <c r="AV110" s="216"/>
      <c r="AW110" s="216"/>
      <c r="AX110" s="216"/>
      <c r="AY110" s="218" t="s">
        <v>124</v>
      </c>
      <c r="AZ110" s="216"/>
      <c r="BA110" s="216"/>
      <c r="BB110" s="216"/>
      <c r="BC110" s="216"/>
      <c r="BD110" s="216"/>
      <c r="BE110" s="219">
        <f>IF(N110="základní",J110,0)</f>
        <v>0</v>
      </c>
      <c r="BF110" s="219">
        <f>IF(N110="snížená",J110,0)</f>
        <v>0</v>
      </c>
      <c r="BG110" s="219">
        <f>IF(N110="zákl. přenesená",J110,0)</f>
        <v>0</v>
      </c>
      <c r="BH110" s="219">
        <f>IF(N110="sníž. přenesená",J110,0)</f>
        <v>0</v>
      </c>
      <c r="BI110" s="219">
        <f>IF(N110="nulová",J110,0)</f>
        <v>0</v>
      </c>
      <c r="BJ110" s="218" t="s">
        <v>86</v>
      </c>
      <c r="BK110" s="216"/>
      <c r="BL110" s="216"/>
      <c r="BM110" s="216"/>
    </row>
    <row r="111" s="2" customFormat="1">
      <c r="A111" s="39"/>
      <c r="B111" s="40"/>
      <c r="C111" s="41"/>
      <c r="D111" s="41"/>
      <c r="E111" s="41"/>
      <c r="F111" s="41"/>
      <c r="G111" s="41"/>
      <c r="H111" s="41"/>
      <c r="I111" s="14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9.28" customHeight="1">
      <c r="A112" s="39"/>
      <c r="B112" s="40"/>
      <c r="C112" s="220" t="s">
        <v>125</v>
      </c>
      <c r="D112" s="192"/>
      <c r="E112" s="192"/>
      <c r="F112" s="192"/>
      <c r="G112" s="192"/>
      <c r="H112" s="192"/>
      <c r="I112" s="193"/>
      <c r="J112" s="221">
        <f>ROUND(J96+J104,2)</f>
        <v>0</v>
      </c>
      <c r="K112" s="192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67"/>
      <c r="C113" s="68"/>
      <c r="D113" s="68"/>
      <c r="E113" s="68"/>
      <c r="F113" s="68"/>
      <c r="G113" s="68"/>
      <c r="H113" s="68"/>
      <c r="I113" s="186"/>
      <c r="J113" s="68"/>
      <c r="K113" s="68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7" s="2" customFormat="1" ht="6.96" customHeight="1">
      <c r="A117" s="39"/>
      <c r="B117" s="69"/>
      <c r="C117" s="70"/>
      <c r="D117" s="70"/>
      <c r="E117" s="70"/>
      <c r="F117" s="70"/>
      <c r="G117" s="70"/>
      <c r="H117" s="70"/>
      <c r="I117" s="189"/>
      <c r="J117" s="70"/>
      <c r="K117" s="70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4.96" customHeight="1">
      <c r="A118" s="39"/>
      <c r="B118" s="40"/>
      <c r="C118" s="24" t="s">
        <v>126</v>
      </c>
      <c r="D118" s="41"/>
      <c r="E118" s="41"/>
      <c r="F118" s="41"/>
      <c r="G118" s="41"/>
      <c r="H118" s="41"/>
      <c r="I118" s="145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145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16</v>
      </c>
      <c r="D120" s="41"/>
      <c r="E120" s="41"/>
      <c r="F120" s="41"/>
      <c r="G120" s="41"/>
      <c r="H120" s="41"/>
      <c r="I120" s="145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190" t="str">
        <f>E7</f>
        <v>1.základní škola Hořovice</v>
      </c>
      <c r="F121" s="33"/>
      <c r="G121" s="33"/>
      <c r="H121" s="33"/>
      <c r="I121" s="145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96</v>
      </c>
      <c r="D122" s="41"/>
      <c r="E122" s="41"/>
      <c r="F122" s="41"/>
      <c r="G122" s="41"/>
      <c r="H122" s="41"/>
      <c r="I122" s="145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6.5" customHeight="1">
      <c r="A123" s="39"/>
      <c r="B123" s="40"/>
      <c r="C123" s="41"/>
      <c r="D123" s="41"/>
      <c r="E123" s="77" t="str">
        <f>E9</f>
        <v>03 - Vedlejší rozpočtové náklady</v>
      </c>
      <c r="F123" s="41"/>
      <c r="G123" s="41"/>
      <c r="H123" s="41"/>
      <c r="I123" s="145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145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20</v>
      </c>
      <c r="D125" s="41"/>
      <c r="E125" s="41"/>
      <c r="F125" s="28" t="str">
        <f>F12</f>
        <v>Hořovice - Komenského 1245</v>
      </c>
      <c r="G125" s="41"/>
      <c r="H125" s="41"/>
      <c r="I125" s="148" t="s">
        <v>22</v>
      </c>
      <c r="J125" s="80" t="str">
        <f>IF(J12="","",J12)</f>
        <v>2. 1. 2020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145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5.15" customHeight="1">
      <c r="A127" s="39"/>
      <c r="B127" s="40"/>
      <c r="C127" s="33" t="s">
        <v>24</v>
      </c>
      <c r="D127" s="41"/>
      <c r="E127" s="41"/>
      <c r="F127" s="28" t="str">
        <f>E15</f>
        <v>1.základní škola Hořovice, 268 01 Hořovice</v>
      </c>
      <c r="G127" s="41"/>
      <c r="H127" s="41"/>
      <c r="I127" s="148" t="s">
        <v>31</v>
      </c>
      <c r="J127" s="37" t="str">
        <f>E21</f>
        <v>Ing. Roman Šafář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5.15" customHeight="1">
      <c r="A128" s="39"/>
      <c r="B128" s="40"/>
      <c r="C128" s="33" t="s">
        <v>29</v>
      </c>
      <c r="D128" s="41"/>
      <c r="E128" s="41"/>
      <c r="F128" s="28" t="str">
        <f>IF(E18="","",E18)</f>
        <v>Vyplň údaj</v>
      </c>
      <c r="G128" s="41"/>
      <c r="H128" s="41"/>
      <c r="I128" s="148" t="s">
        <v>35</v>
      </c>
      <c r="J128" s="37" t="str">
        <f>E24</f>
        <v xml:space="preserve"> 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0.32" customHeight="1">
      <c r="A129" s="39"/>
      <c r="B129" s="40"/>
      <c r="C129" s="41"/>
      <c r="D129" s="41"/>
      <c r="E129" s="41"/>
      <c r="F129" s="41"/>
      <c r="G129" s="41"/>
      <c r="H129" s="41"/>
      <c r="I129" s="145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11" customFormat="1" ht="29.28" customHeight="1">
      <c r="A130" s="222"/>
      <c r="B130" s="223"/>
      <c r="C130" s="224" t="s">
        <v>127</v>
      </c>
      <c r="D130" s="225" t="s">
        <v>63</v>
      </c>
      <c r="E130" s="225" t="s">
        <v>59</v>
      </c>
      <c r="F130" s="225" t="s">
        <v>60</v>
      </c>
      <c r="G130" s="225" t="s">
        <v>128</v>
      </c>
      <c r="H130" s="225" t="s">
        <v>129</v>
      </c>
      <c r="I130" s="226" t="s">
        <v>130</v>
      </c>
      <c r="J130" s="227" t="s">
        <v>102</v>
      </c>
      <c r="K130" s="228" t="s">
        <v>131</v>
      </c>
      <c r="L130" s="229"/>
      <c r="M130" s="101" t="s">
        <v>1</v>
      </c>
      <c r="N130" s="102" t="s">
        <v>42</v>
      </c>
      <c r="O130" s="102" t="s">
        <v>132</v>
      </c>
      <c r="P130" s="102" t="s">
        <v>133</v>
      </c>
      <c r="Q130" s="102" t="s">
        <v>134</v>
      </c>
      <c r="R130" s="102" t="s">
        <v>135</v>
      </c>
      <c r="S130" s="102" t="s">
        <v>136</v>
      </c>
      <c r="T130" s="103" t="s">
        <v>137</v>
      </c>
      <c r="U130" s="222"/>
      <c r="V130" s="222"/>
      <c r="W130" s="222"/>
      <c r="X130" s="222"/>
      <c r="Y130" s="222"/>
      <c r="Z130" s="222"/>
      <c r="AA130" s="222"/>
      <c r="AB130" s="222"/>
      <c r="AC130" s="222"/>
      <c r="AD130" s="222"/>
      <c r="AE130" s="222"/>
    </row>
    <row r="131" s="2" customFormat="1" ht="22.8" customHeight="1">
      <c r="A131" s="39"/>
      <c r="B131" s="40"/>
      <c r="C131" s="108" t="s">
        <v>138</v>
      </c>
      <c r="D131" s="41"/>
      <c r="E131" s="41"/>
      <c r="F131" s="41"/>
      <c r="G131" s="41"/>
      <c r="H131" s="41"/>
      <c r="I131" s="145"/>
      <c r="J131" s="230">
        <f>BK131</f>
        <v>0</v>
      </c>
      <c r="K131" s="41"/>
      <c r="L131" s="45"/>
      <c r="M131" s="104"/>
      <c r="N131" s="231"/>
      <c r="O131" s="105"/>
      <c r="P131" s="232">
        <f>P132</f>
        <v>0</v>
      </c>
      <c r="Q131" s="105"/>
      <c r="R131" s="232">
        <f>R132</f>
        <v>0</v>
      </c>
      <c r="S131" s="105"/>
      <c r="T131" s="233">
        <f>T132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77</v>
      </c>
      <c r="AU131" s="18" t="s">
        <v>104</v>
      </c>
      <c r="BK131" s="234">
        <f>BK132</f>
        <v>0</v>
      </c>
    </row>
    <row r="132" s="12" customFormat="1" ht="25.92" customHeight="1">
      <c r="A132" s="12"/>
      <c r="B132" s="235"/>
      <c r="C132" s="236"/>
      <c r="D132" s="237" t="s">
        <v>77</v>
      </c>
      <c r="E132" s="238" t="s">
        <v>118</v>
      </c>
      <c r="F132" s="238" t="s">
        <v>93</v>
      </c>
      <c r="G132" s="236"/>
      <c r="H132" s="236"/>
      <c r="I132" s="239"/>
      <c r="J132" s="240">
        <f>BK132</f>
        <v>0</v>
      </c>
      <c r="K132" s="236"/>
      <c r="L132" s="241"/>
      <c r="M132" s="242"/>
      <c r="N132" s="243"/>
      <c r="O132" s="243"/>
      <c r="P132" s="244">
        <f>P133+P136+P139+P142</f>
        <v>0</v>
      </c>
      <c r="Q132" s="243"/>
      <c r="R132" s="244">
        <f>R133+R136+R139+R142</f>
        <v>0</v>
      </c>
      <c r="S132" s="243"/>
      <c r="T132" s="245">
        <f>T133+T136+T139+T142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46" t="s">
        <v>176</v>
      </c>
      <c r="AT132" s="247" t="s">
        <v>77</v>
      </c>
      <c r="AU132" s="247" t="s">
        <v>78</v>
      </c>
      <c r="AY132" s="246" t="s">
        <v>141</v>
      </c>
      <c r="BK132" s="248">
        <f>BK133+BK136+BK139+BK142</f>
        <v>0</v>
      </c>
    </row>
    <row r="133" s="12" customFormat="1" ht="22.8" customHeight="1">
      <c r="A133" s="12"/>
      <c r="B133" s="235"/>
      <c r="C133" s="236"/>
      <c r="D133" s="237" t="s">
        <v>77</v>
      </c>
      <c r="E133" s="249" t="s">
        <v>879</v>
      </c>
      <c r="F133" s="249" t="s">
        <v>117</v>
      </c>
      <c r="G133" s="236"/>
      <c r="H133" s="236"/>
      <c r="I133" s="239"/>
      <c r="J133" s="250">
        <f>BK133</f>
        <v>0</v>
      </c>
      <c r="K133" s="236"/>
      <c r="L133" s="241"/>
      <c r="M133" s="242"/>
      <c r="N133" s="243"/>
      <c r="O133" s="243"/>
      <c r="P133" s="244">
        <f>SUM(P134:P135)</f>
        <v>0</v>
      </c>
      <c r="Q133" s="243"/>
      <c r="R133" s="244">
        <f>SUM(R134:R135)</f>
        <v>0</v>
      </c>
      <c r="S133" s="243"/>
      <c r="T133" s="245">
        <f>SUM(T134:T135)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46" t="s">
        <v>176</v>
      </c>
      <c r="AT133" s="247" t="s">
        <v>77</v>
      </c>
      <c r="AU133" s="247" t="s">
        <v>86</v>
      </c>
      <c r="AY133" s="246" t="s">
        <v>141</v>
      </c>
      <c r="BK133" s="248">
        <f>SUM(BK134:BK135)</f>
        <v>0</v>
      </c>
    </row>
    <row r="134" s="2" customFormat="1" ht="16.5" customHeight="1">
      <c r="A134" s="39"/>
      <c r="B134" s="40"/>
      <c r="C134" s="251" t="s">
        <v>86</v>
      </c>
      <c r="D134" s="251" t="s">
        <v>143</v>
      </c>
      <c r="E134" s="252" t="s">
        <v>880</v>
      </c>
      <c r="F134" s="253" t="s">
        <v>117</v>
      </c>
      <c r="G134" s="254" t="s">
        <v>307</v>
      </c>
      <c r="H134" s="255">
        <v>1</v>
      </c>
      <c r="I134" s="256"/>
      <c r="J134" s="257">
        <f>ROUND(I134*H134,2)</f>
        <v>0</v>
      </c>
      <c r="K134" s="258"/>
      <c r="L134" s="45"/>
      <c r="M134" s="259" t="s">
        <v>1</v>
      </c>
      <c r="N134" s="260" t="s">
        <v>43</v>
      </c>
      <c r="O134" s="92"/>
      <c r="P134" s="261">
        <f>O134*H134</f>
        <v>0</v>
      </c>
      <c r="Q134" s="261">
        <v>0</v>
      </c>
      <c r="R134" s="261">
        <f>Q134*H134</f>
        <v>0</v>
      </c>
      <c r="S134" s="261">
        <v>0</v>
      </c>
      <c r="T134" s="262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63" t="s">
        <v>881</v>
      </c>
      <c r="AT134" s="263" t="s">
        <v>143</v>
      </c>
      <c r="AU134" s="263" t="s">
        <v>88</v>
      </c>
      <c r="AY134" s="18" t="s">
        <v>141</v>
      </c>
      <c r="BE134" s="264">
        <f>IF(N134="základní",J134,0)</f>
        <v>0</v>
      </c>
      <c r="BF134" s="264">
        <f>IF(N134="snížená",J134,0)</f>
        <v>0</v>
      </c>
      <c r="BG134" s="264">
        <f>IF(N134="zákl. přenesená",J134,0)</f>
        <v>0</v>
      </c>
      <c r="BH134" s="264">
        <f>IF(N134="sníž. přenesená",J134,0)</f>
        <v>0</v>
      </c>
      <c r="BI134" s="264">
        <f>IF(N134="nulová",J134,0)</f>
        <v>0</v>
      </c>
      <c r="BJ134" s="18" t="s">
        <v>86</v>
      </c>
      <c r="BK134" s="264">
        <f>ROUND(I134*H134,2)</f>
        <v>0</v>
      </c>
      <c r="BL134" s="18" t="s">
        <v>881</v>
      </c>
      <c r="BM134" s="263" t="s">
        <v>882</v>
      </c>
    </row>
    <row r="135" s="14" customFormat="1">
      <c r="A135" s="14"/>
      <c r="B135" s="276"/>
      <c r="C135" s="277"/>
      <c r="D135" s="267" t="s">
        <v>149</v>
      </c>
      <c r="E135" s="278" t="s">
        <v>1</v>
      </c>
      <c r="F135" s="279" t="s">
        <v>86</v>
      </c>
      <c r="G135" s="277"/>
      <c r="H135" s="280">
        <v>1</v>
      </c>
      <c r="I135" s="281"/>
      <c r="J135" s="277"/>
      <c r="K135" s="277"/>
      <c r="L135" s="282"/>
      <c r="M135" s="283"/>
      <c r="N135" s="284"/>
      <c r="O135" s="284"/>
      <c r="P135" s="284"/>
      <c r="Q135" s="284"/>
      <c r="R135" s="284"/>
      <c r="S135" s="284"/>
      <c r="T135" s="28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86" t="s">
        <v>149</v>
      </c>
      <c r="AU135" s="286" t="s">
        <v>88</v>
      </c>
      <c r="AV135" s="14" t="s">
        <v>88</v>
      </c>
      <c r="AW135" s="14" t="s">
        <v>34</v>
      </c>
      <c r="AX135" s="14" t="s">
        <v>86</v>
      </c>
      <c r="AY135" s="286" t="s">
        <v>141</v>
      </c>
    </row>
    <row r="136" s="12" customFormat="1" ht="22.8" customHeight="1">
      <c r="A136" s="12"/>
      <c r="B136" s="235"/>
      <c r="C136" s="236"/>
      <c r="D136" s="237" t="s">
        <v>77</v>
      </c>
      <c r="E136" s="249" t="s">
        <v>883</v>
      </c>
      <c r="F136" s="249" t="s">
        <v>884</v>
      </c>
      <c r="G136" s="236"/>
      <c r="H136" s="236"/>
      <c r="I136" s="239"/>
      <c r="J136" s="250">
        <f>BK136</f>
        <v>0</v>
      </c>
      <c r="K136" s="236"/>
      <c r="L136" s="241"/>
      <c r="M136" s="242"/>
      <c r="N136" s="243"/>
      <c r="O136" s="243"/>
      <c r="P136" s="244">
        <f>SUM(P137:P138)</f>
        <v>0</v>
      </c>
      <c r="Q136" s="243"/>
      <c r="R136" s="244">
        <f>SUM(R137:R138)</f>
        <v>0</v>
      </c>
      <c r="S136" s="243"/>
      <c r="T136" s="245">
        <f>SUM(T137:T138)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46" t="s">
        <v>176</v>
      </c>
      <c r="AT136" s="247" t="s">
        <v>77</v>
      </c>
      <c r="AU136" s="247" t="s">
        <v>86</v>
      </c>
      <c r="AY136" s="246" t="s">
        <v>141</v>
      </c>
      <c r="BK136" s="248">
        <f>SUM(BK137:BK138)</f>
        <v>0</v>
      </c>
    </row>
    <row r="137" s="2" customFormat="1" ht="16.5" customHeight="1">
      <c r="A137" s="39"/>
      <c r="B137" s="40"/>
      <c r="C137" s="251" t="s">
        <v>88</v>
      </c>
      <c r="D137" s="251" t="s">
        <v>143</v>
      </c>
      <c r="E137" s="252" t="s">
        <v>885</v>
      </c>
      <c r="F137" s="253" t="s">
        <v>886</v>
      </c>
      <c r="G137" s="254" t="s">
        <v>307</v>
      </c>
      <c r="H137" s="255">
        <v>1</v>
      </c>
      <c r="I137" s="256"/>
      <c r="J137" s="257">
        <f>ROUND(I137*H137,2)</f>
        <v>0</v>
      </c>
      <c r="K137" s="258"/>
      <c r="L137" s="45"/>
      <c r="M137" s="259" t="s">
        <v>1</v>
      </c>
      <c r="N137" s="260" t="s">
        <v>43</v>
      </c>
      <c r="O137" s="92"/>
      <c r="P137" s="261">
        <f>O137*H137</f>
        <v>0</v>
      </c>
      <c r="Q137" s="261">
        <v>0</v>
      </c>
      <c r="R137" s="261">
        <f>Q137*H137</f>
        <v>0</v>
      </c>
      <c r="S137" s="261">
        <v>0</v>
      </c>
      <c r="T137" s="262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63" t="s">
        <v>881</v>
      </c>
      <c r="AT137" s="263" t="s">
        <v>143</v>
      </c>
      <c r="AU137" s="263" t="s">
        <v>88</v>
      </c>
      <c r="AY137" s="18" t="s">
        <v>141</v>
      </c>
      <c r="BE137" s="264">
        <f>IF(N137="základní",J137,0)</f>
        <v>0</v>
      </c>
      <c r="BF137" s="264">
        <f>IF(N137="snížená",J137,0)</f>
        <v>0</v>
      </c>
      <c r="BG137" s="264">
        <f>IF(N137="zákl. přenesená",J137,0)</f>
        <v>0</v>
      </c>
      <c r="BH137" s="264">
        <f>IF(N137="sníž. přenesená",J137,0)</f>
        <v>0</v>
      </c>
      <c r="BI137" s="264">
        <f>IF(N137="nulová",J137,0)</f>
        <v>0</v>
      </c>
      <c r="BJ137" s="18" t="s">
        <v>86</v>
      </c>
      <c r="BK137" s="264">
        <f>ROUND(I137*H137,2)</f>
        <v>0</v>
      </c>
      <c r="BL137" s="18" t="s">
        <v>881</v>
      </c>
      <c r="BM137" s="263" t="s">
        <v>887</v>
      </c>
    </row>
    <row r="138" s="14" customFormat="1">
      <c r="A138" s="14"/>
      <c r="B138" s="276"/>
      <c r="C138" s="277"/>
      <c r="D138" s="267" t="s">
        <v>149</v>
      </c>
      <c r="E138" s="278" t="s">
        <v>1</v>
      </c>
      <c r="F138" s="279" t="s">
        <v>888</v>
      </c>
      <c r="G138" s="277"/>
      <c r="H138" s="280">
        <v>1</v>
      </c>
      <c r="I138" s="281"/>
      <c r="J138" s="277"/>
      <c r="K138" s="277"/>
      <c r="L138" s="282"/>
      <c r="M138" s="283"/>
      <c r="N138" s="284"/>
      <c r="O138" s="284"/>
      <c r="P138" s="284"/>
      <c r="Q138" s="284"/>
      <c r="R138" s="284"/>
      <c r="S138" s="284"/>
      <c r="T138" s="28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86" t="s">
        <v>149</v>
      </c>
      <c r="AU138" s="286" t="s">
        <v>88</v>
      </c>
      <c r="AV138" s="14" t="s">
        <v>88</v>
      </c>
      <c r="AW138" s="14" t="s">
        <v>34</v>
      </c>
      <c r="AX138" s="14" t="s">
        <v>86</v>
      </c>
      <c r="AY138" s="286" t="s">
        <v>141</v>
      </c>
    </row>
    <row r="139" s="12" customFormat="1" ht="22.8" customHeight="1">
      <c r="A139" s="12"/>
      <c r="B139" s="235"/>
      <c r="C139" s="236"/>
      <c r="D139" s="237" t="s">
        <v>77</v>
      </c>
      <c r="E139" s="249" t="s">
        <v>889</v>
      </c>
      <c r="F139" s="249" t="s">
        <v>120</v>
      </c>
      <c r="G139" s="236"/>
      <c r="H139" s="236"/>
      <c r="I139" s="239"/>
      <c r="J139" s="250">
        <f>BK139</f>
        <v>0</v>
      </c>
      <c r="K139" s="236"/>
      <c r="L139" s="241"/>
      <c r="M139" s="242"/>
      <c r="N139" s="243"/>
      <c r="O139" s="243"/>
      <c r="P139" s="244">
        <f>SUM(P140:P141)</f>
        <v>0</v>
      </c>
      <c r="Q139" s="243"/>
      <c r="R139" s="244">
        <f>SUM(R140:R141)</f>
        <v>0</v>
      </c>
      <c r="S139" s="243"/>
      <c r="T139" s="245">
        <f>SUM(T140:T141)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46" t="s">
        <v>176</v>
      </c>
      <c r="AT139" s="247" t="s">
        <v>77</v>
      </c>
      <c r="AU139" s="247" t="s">
        <v>86</v>
      </c>
      <c r="AY139" s="246" t="s">
        <v>141</v>
      </c>
      <c r="BK139" s="248">
        <f>SUM(BK140:BK141)</f>
        <v>0</v>
      </c>
    </row>
    <row r="140" s="2" customFormat="1" ht="16.5" customHeight="1">
      <c r="A140" s="39"/>
      <c r="B140" s="40"/>
      <c r="C140" s="251" t="s">
        <v>166</v>
      </c>
      <c r="D140" s="251" t="s">
        <v>143</v>
      </c>
      <c r="E140" s="252" t="s">
        <v>890</v>
      </c>
      <c r="F140" s="253" t="s">
        <v>891</v>
      </c>
      <c r="G140" s="254" t="s">
        <v>307</v>
      </c>
      <c r="H140" s="255">
        <v>1</v>
      </c>
      <c r="I140" s="256"/>
      <c r="J140" s="257">
        <f>ROUND(I140*H140,2)</f>
        <v>0</v>
      </c>
      <c r="K140" s="258"/>
      <c r="L140" s="45"/>
      <c r="M140" s="259" t="s">
        <v>1</v>
      </c>
      <c r="N140" s="260" t="s">
        <v>43</v>
      </c>
      <c r="O140" s="92"/>
      <c r="P140" s="261">
        <f>O140*H140</f>
        <v>0</v>
      </c>
      <c r="Q140" s="261">
        <v>0</v>
      </c>
      <c r="R140" s="261">
        <f>Q140*H140</f>
        <v>0</v>
      </c>
      <c r="S140" s="261">
        <v>0</v>
      </c>
      <c r="T140" s="262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63" t="s">
        <v>881</v>
      </c>
      <c r="AT140" s="263" t="s">
        <v>143</v>
      </c>
      <c r="AU140" s="263" t="s">
        <v>88</v>
      </c>
      <c r="AY140" s="18" t="s">
        <v>141</v>
      </c>
      <c r="BE140" s="264">
        <f>IF(N140="základní",J140,0)</f>
        <v>0</v>
      </c>
      <c r="BF140" s="264">
        <f>IF(N140="snížená",J140,0)</f>
        <v>0</v>
      </c>
      <c r="BG140" s="264">
        <f>IF(N140="zákl. přenesená",J140,0)</f>
        <v>0</v>
      </c>
      <c r="BH140" s="264">
        <f>IF(N140="sníž. přenesená",J140,0)</f>
        <v>0</v>
      </c>
      <c r="BI140" s="264">
        <f>IF(N140="nulová",J140,0)</f>
        <v>0</v>
      </c>
      <c r="BJ140" s="18" t="s">
        <v>86</v>
      </c>
      <c r="BK140" s="264">
        <f>ROUND(I140*H140,2)</f>
        <v>0</v>
      </c>
      <c r="BL140" s="18" t="s">
        <v>881</v>
      </c>
      <c r="BM140" s="263" t="s">
        <v>892</v>
      </c>
    </row>
    <row r="141" s="14" customFormat="1">
      <c r="A141" s="14"/>
      <c r="B141" s="276"/>
      <c r="C141" s="277"/>
      <c r="D141" s="267" t="s">
        <v>149</v>
      </c>
      <c r="E141" s="278" t="s">
        <v>1</v>
      </c>
      <c r="F141" s="279" t="s">
        <v>86</v>
      </c>
      <c r="G141" s="277"/>
      <c r="H141" s="280">
        <v>1</v>
      </c>
      <c r="I141" s="281"/>
      <c r="J141" s="277"/>
      <c r="K141" s="277"/>
      <c r="L141" s="282"/>
      <c r="M141" s="283"/>
      <c r="N141" s="284"/>
      <c r="O141" s="284"/>
      <c r="P141" s="284"/>
      <c r="Q141" s="284"/>
      <c r="R141" s="284"/>
      <c r="S141" s="284"/>
      <c r="T141" s="28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86" t="s">
        <v>149</v>
      </c>
      <c r="AU141" s="286" t="s">
        <v>88</v>
      </c>
      <c r="AV141" s="14" t="s">
        <v>88</v>
      </c>
      <c r="AW141" s="14" t="s">
        <v>34</v>
      </c>
      <c r="AX141" s="14" t="s">
        <v>86</v>
      </c>
      <c r="AY141" s="286" t="s">
        <v>141</v>
      </c>
    </row>
    <row r="142" s="12" customFormat="1" ht="22.8" customHeight="1">
      <c r="A142" s="12"/>
      <c r="B142" s="235"/>
      <c r="C142" s="236"/>
      <c r="D142" s="237" t="s">
        <v>77</v>
      </c>
      <c r="E142" s="249" t="s">
        <v>893</v>
      </c>
      <c r="F142" s="249" t="s">
        <v>99</v>
      </c>
      <c r="G142" s="236"/>
      <c r="H142" s="236"/>
      <c r="I142" s="239"/>
      <c r="J142" s="250">
        <f>BK142</f>
        <v>0</v>
      </c>
      <c r="K142" s="236"/>
      <c r="L142" s="241"/>
      <c r="M142" s="242"/>
      <c r="N142" s="243"/>
      <c r="O142" s="243"/>
      <c r="P142" s="244">
        <f>SUM(P143:P145)</f>
        <v>0</v>
      </c>
      <c r="Q142" s="243"/>
      <c r="R142" s="244">
        <f>SUM(R143:R145)</f>
        <v>0</v>
      </c>
      <c r="S142" s="243"/>
      <c r="T142" s="245">
        <f>SUM(T143:T145)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46" t="s">
        <v>176</v>
      </c>
      <c r="AT142" s="247" t="s">
        <v>77</v>
      </c>
      <c r="AU142" s="247" t="s">
        <v>86</v>
      </c>
      <c r="AY142" s="246" t="s">
        <v>141</v>
      </c>
      <c r="BK142" s="248">
        <f>SUM(BK143:BK145)</f>
        <v>0</v>
      </c>
    </row>
    <row r="143" s="2" customFormat="1" ht="16.5" customHeight="1">
      <c r="A143" s="39"/>
      <c r="B143" s="40"/>
      <c r="C143" s="251" t="s">
        <v>147</v>
      </c>
      <c r="D143" s="251" t="s">
        <v>143</v>
      </c>
      <c r="E143" s="252" t="s">
        <v>894</v>
      </c>
      <c r="F143" s="253" t="s">
        <v>895</v>
      </c>
      <c r="G143" s="254" t="s">
        <v>307</v>
      </c>
      <c r="H143" s="255">
        <v>1</v>
      </c>
      <c r="I143" s="256"/>
      <c r="J143" s="257">
        <f>ROUND(I143*H143,2)</f>
        <v>0</v>
      </c>
      <c r="K143" s="258"/>
      <c r="L143" s="45"/>
      <c r="M143" s="259" t="s">
        <v>1</v>
      </c>
      <c r="N143" s="260" t="s">
        <v>43</v>
      </c>
      <c r="O143" s="92"/>
      <c r="P143" s="261">
        <f>O143*H143</f>
        <v>0</v>
      </c>
      <c r="Q143" s="261">
        <v>0</v>
      </c>
      <c r="R143" s="261">
        <f>Q143*H143</f>
        <v>0</v>
      </c>
      <c r="S143" s="261">
        <v>0</v>
      </c>
      <c r="T143" s="262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63" t="s">
        <v>881</v>
      </c>
      <c r="AT143" s="263" t="s">
        <v>143</v>
      </c>
      <c r="AU143" s="263" t="s">
        <v>88</v>
      </c>
      <c r="AY143" s="18" t="s">
        <v>141</v>
      </c>
      <c r="BE143" s="264">
        <f>IF(N143="základní",J143,0)</f>
        <v>0</v>
      </c>
      <c r="BF143" s="264">
        <f>IF(N143="snížená",J143,0)</f>
        <v>0</v>
      </c>
      <c r="BG143" s="264">
        <f>IF(N143="zákl. přenesená",J143,0)</f>
        <v>0</v>
      </c>
      <c r="BH143" s="264">
        <f>IF(N143="sníž. přenesená",J143,0)</f>
        <v>0</v>
      </c>
      <c r="BI143" s="264">
        <f>IF(N143="nulová",J143,0)</f>
        <v>0</v>
      </c>
      <c r="BJ143" s="18" t="s">
        <v>86</v>
      </c>
      <c r="BK143" s="264">
        <f>ROUND(I143*H143,2)</f>
        <v>0</v>
      </c>
      <c r="BL143" s="18" t="s">
        <v>881</v>
      </c>
      <c r="BM143" s="263" t="s">
        <v>896</v>
      </c>
    </row>
    <row r="144" s="13" customFormat="1">
      <c r="A144" s="13"/>
      <c r="B144" s="265"/>
      <c r="C144" s="266"/>
      <c r="D144" s="267" t="s">
        <v>149</v>
      </c>
      <c r="E144" s="268" t="s">
        <v>1</v>
      </c>
      <c r="F144" s="269" t="s">
        <v>897</v>
      </c>
      <c r="G144" s="266"/>
      <c r="H144" s="268" t="s">
        <v>1</v>
      </c>
      <c r="I144" s="270"/>
      <c r="J144" s="266"/>
      <c r="K144" s="266"/>
      <c r="L144" s="271"/>
      <c r="M144" s="272"/>
      <c r="N144" s="273"/>
      <c r="O144" s="273"/>
      <c r="P144" s="273"/>
      <c r="Q144" s="273"/>
      <c r="R144" s="273"/>
      <c r="S144" s="273"/>
      <c r="T144" s="27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75" t="s">
        <v>149</v>
      </c>
      <c r="AU144" s="275" t="s">
        <v>88</v>
      </c>
      <c r="AV144" s="13" t="s">
        <v>86</v>
      </c>
      <c r="AW144" s="13" t="s">
        <v>34</v>
      </c>
      <c r="AX144" s="13" t="s">
        <v>78</v>
      </c>
      <c r="AY144" s="275" t="s">
        <v>141</v>
      </c>
    </row>
    <row r="145" s="14" customFormat="1">
      <c r="A145" s="14"/>
      <c r="B145" s="276"/>
      <c r="C145" s="277"/>
      <c r="D145" s="267" t="s">
        <v>149</v>
      </c>
      <c r="E145" s="278" t="s">
        <v>1</v>
      </c>
      <c r="F145" s="279" t="s">
        <v>898</v>
      </c>
      <c r="G145" s="277"/>
      <c r="H145" s="280">
        <v>1</v>
      </c>
      <c r="I145" s="281"/>
      <c r="J145" s="277"/>
      <c r="K145" s="277"/>
      <c r="L145" s="282"/>
      <c r="M145" s="321"/>
      <c r="N145" s="322"/>
      <c r="O145" s="322"/>
      <c r="P145" s="322"/>
      <c r="Q145" s="322"/>
      <c r="R145" s="322"/>
      <c r="S145" s="322"/>
      <c r="T145" s="32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86" t="s">
        <v>149</v>
      </c>
      <c r="AU145" s="286" t="s">
        <v>88</v>
      </c>
      <c r="AV145" s="14" t="s">
        <v>88</v>
      </c>
      <c r="AW145" s="14" t="s">
        <v>34</v>
      </c>
      <c r="AX145" s="14" t="s">
        <v>86</v>
      </c>
      <c r="AY145" s="286" t="s">
        <v>141</v>
      </c>
    </row>
    <row r="146" s="2" customFormat="1" ht="6.96" customHeight="1">
      <c r="A146" s="39"/>
      <c r="B146" s="67"/>
      <c r="C146" s="68"/>
      <c r="D146" s="68"/>
      <c r="E146" s="68"/>
      <c r="F146" s="68"/>
      <c r="G146" s="68"/>
      <c r="H146" s="68"/>
      <c r="I146" s="186"/>
      <c r="J146" s="68"/>
      <c r="K146" s="68"/>
      <c r="L146" s="45"/>
      <c r="M146" s="39"/>
      <c r="O146" s="39"/>
      <c r="P146" s="39"/>
      <c r="Q146" s="39"/>
      <c r="R146" s="39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</row>
  </sheetData>
  <sheetProtection sheet="1" autoFilter="0" formatColumns="0" formatRows="0" objects="1" scenarios="1" spinCount="100000" saltValue="wx+8xSwBBt+0nKwmUJUBZ7Uf5ZemkyjngDiBwGZYCTYONSfYDzIRKhUNJWgduMdhVgjZC+SkID+3Jy7PJpYElA==" hashValue="2hhiZO17mZd864gr3J8HCrZgcbsGomaRfj5Snjb6A4HFRbo9KRxNxDRvfSJ2fZ8yNIuoio2gtC57u8tbqi2wPg==" algorithmName="SHA-512" password="CC35"/>
  <autoFilter ref="C130:K145"/>
  <mergeCells count="14">
    <mergeCell ref="E7:H7"/>
    <mergeCell ref="E9:H9"/>
    <mergeCell ref="E18:H18"/>
    <mergeCell ref="E27:H27"/>
    <mergeCell ref="E85:H85"/>
    <mergeCell ref="E87:H87"/>
    <mergeCell ref="D105:F105"/>
    <mergeCell ref="D106:F106"/>
    <mergeCell ref="D107:F107"/>
    <mergeCell ref="D108:F108"/>
    <mergeCell ref="D109:F109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Stavarka07</dc:creator>
  <cp:lastModifiedBy>Stavarka07</cp:lastModifiedBy>
  <dcterms:created xsi:type="dcterms:W3CDTF">2020-01-05T16:12:52Z</dcterms:created>
  <dcterms:modified xsi:type="dcterms:W3CDTF">2020-01-05T16:13:01Z</dcterms:modified>
</cp:coreProperties>
</file>